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8 Уточн. бюджет 21.06\"/>
    </mc:Choice>
  </mc:AlternateContent>
  <xr:revisionPtr revIDLastSave="0" documentId="13_ncr:1_{277DC488-DA44-4254-AF8C-AF80B226865B}" xr6:coauthVersionLast="38" xr6:coauthVersionMax="38" xr10:uidLastSave="{00000000-0000-0000-0000-000000000000}"/>
  <bookViews>
    <workbookView xWindow="0" yWindow="0" windowWidth="23040" windowHeight="8796" xr2:uid="{B4DC9A2A-FC93-4A3F-820F-2EFAC452294A}"/>
  </bookViews>
  <sheets>
    <sheet name="сесія 21.06 №4-45" sheetId="1" r:id="rId1"/>
  </sheets>
  <definedNames>
    <definedName name="_xlnm.Print_Titles" localSheetId="0">'сесія 21.06 №4-45'!$7:$8</definedName>
    <definedName name="_xlnm.Print_Area" localSheetId="0">'сесія 21.06 №4-45'!$A$1:$J$168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5" i="1" l="1"/>
  <c r="I145" i="1"/>
  <c r="J145" i="1"/>
  <c r="G145" i="1"/>
  <c r="H116" i="1" l="1"/>
  <c r="H115" i="1"/>
  <c r="H69" i="1"/>
  <c r="H50" i="1"/>
  <c r="I15" i="1"/>
  <c r="J13" i="1" l="1"/>
  <c r="J15" i="1"/>
  <c r="J12" i="1" s="1"/>
  <c r="J11" i="1" s="1"/>
  <c r="I19" i="1"/>
  <c r="J19" i="1" s="1"/>
  <c r="I18" i="1"/>
  <c r="J18" i="1" s="1"/>
  <c r="J22" i="1"/>
  <c r="J21" i="1" s="1"/>
  <c r="J20" i="1" s="1"/>
  <c r="I27" i="1"/>
  <c r="J27" i="1"/>
  <c r="J26" i="1" s="1"/>
  <c r="J25" i="1" s="1"/>
  <c r="J23" i="1" s="1"/>
  <c r="J32" i="1"/>
  <c r="J33" i="1"/>
  <c r="J31" i="1"/>
  <c r="J30" i="1" s="1"/>
  <c r="J28" i="1" s="1"/>
  <c r="I39" i="1"/>
  <c r="J39" i="1"/>
  <c r="J38" i="1" s="1"/>
  <c r="J37" i="1" s="1"/>
  <c r="J35" i="1" s="1"/>
  <c r="J44" i="1"/>
  <c r="J45" i="1"/>
  <c r="J46" i="1"/>
  <c r="J47" i="1"/>
  <c r="J49" i="1"/>
  <c r="J51" i="1"/>
  <c r="J43" i="1"/>
  <c r="J42" i="1" s="1"/>
  <c r="J40" i="1" s="1"/>
  <c r="J55" i="1"/>
  <c r="J54" i="1"/>
  <c r="J52" i="1" s="1"/>
  <c r="J61" i="1"/>
  <c r="J60" i="1" s="1"/>
  <c r="J59" i="1" s="1"/>
  <c r="J57" i="1" s="1"/>
  <c r="J66" i="1"/>
  <c r="J67" i="1"/>
  <c r="J68" i="1"/>
  <c r="J69" i="1"/>
  <c r="J65" i="1"/>
  <c r="J64" i="1" s="1"/>
  <c r="J62" i="1" s="1"/>
  <c r="J75" i="1"/>
  <c r="J76" i="1"/>
  <c r="J77" i="1"/>
  <c r="J74" i="1"/>
  <c r="J73" i="1" s="1"/>
  <c r="J71" i="1" s="1"/>
  <c r="J117" i="1"/>
  <c r="J114" i="1"/>
  <c r="J113" i="1" s="1"/>
  <c r="J111" i="1" s="1"/>
  <c r="J123" i="1"/>
  <c r="J122" i="1"/>
  <c r="J120" i="1" s="1"/>
  <c r="J150" i="1"/>
  <c r="J151" i="1"/>
  <c r="J148" i="1"/>
  <c r="J147" i="1" s="1"/>
  <c r="J160" i="1"/>
  <c r="J159" i="1" s="1"/>
  <c r="J158" i="1" s="1"/>
  <c r="J152" i="1" s="1"/>
  <c r="J164" i="1"/>
  <c r="J163" i="1"/>
  <c r="J161" i="1" s="1"/>
  <c r="I109" i="1"/>
  <c r="I108" i="1" s="1"/>
  <c r="I107" i="1" s="1"/>
  <c r="I97" i="1"/>
  <c r="I96" i="1"/>
  <c r="I95" i="1" s="1"/>
  <c r="I93" i="1" s="1"/>
  <c r="J93" i="1" s="1"/>
  <c r="I83" i="1"/>
  <c r="I82" i="1" s="1"/>
  <c r="I81" i="1" s="1"/>
  <c r="I79" i="1" s="1"/>
  <c r="J79" i="1" s="1"/>
  <c r="I91" i="1"/>
  <c r="I89" i="1"/>
  <c r="I88" i="1" s="1"/>
  <c r="I87" i="1" s="1"/>
  <c r="I85" i="1" s="1"/>
  <c r="J85" i="1" s="1"/>
  <c r="I103" i="1"/>
  <c r="I102" i="1"/>
  <c r="I101" i="1" s="1"/>
  <c r="I12" i="1"/>
  <c r="I11" i="1" s="1"/>
  <c r="I21" i="1"/>
  <c r="I20" i="1"/>
  <c r="I26" i="1"/>
  <c r="I25" i="1"/>
  <c r="I23" i="1" s="1"/>
  <c r="I31" i="1"/>
  <c r="I30" i="1" s="1"/>
  <c r="I28" i="1" s="1"/>
  <c r="I38" i="1"/>
  <c r="I37" i="1"/>
  <c r="I35" i="1" s="1"/>
  <c r="I43" i="1"/>
  <c r="I42" i="1" s="1"/>
  <c r="I40" i="1" s="1"/>
  <c r="I55" i="1"/>
  <c r="I54" i="1"/>
  <c r="I52" i="1" s="1"/>
  <c r="I60" i="1"/>
  <c r="I59" i="1" s="1"/>
  <c r="I57" i="1" s="1"/>
  <c r="I65" i="1"/>
  <c r="I64" i="1"/>
  <c r="I62" i="1" s="1"/>
  <c r="I74" i="1"/>
  <c r="I73" i="1" s="1"/>
  <c r="I71" i="1" s="1"/>
  <c r="I114" i="1"/>
  <c r="I113" i="1"/>
  <c r="I111" i="1" s="1"/>
  <c r="I123" i="1"/>
  <c r="I122" i="1" s="1"/>
  <c r="I120" i="1" s="1"/>
  <c r="I150" i="1"/>
  <c r="I148" i="1"/>
  <c r="I147" i="1" s="1"/>
  <c r="I159" i="1"/>
  <c r="I158" i="1" s="1"/>
  <c r="I152" i="1" s="1"/>
  <c r="I164" i="1"/>
  <c r="I163" i="1" s="1"/>
  <c r="I161" i="1" s="1"/>
  <c r="H12" i="1"/>
  <c r="H11" i="1"/>
  <c r="H9" i="1" s="1"/>
  <c r="H17" i="1"/>
  <c r="H16" i="1"/>
  <c r="H21" i="1"/>
  <c r="H20" i="1"/>
  <c r="H27" i="1"/>
  <c r="H26" i="1" s="1"/>
  <c r="H25" i="1" s="1"/>
  <c r="H23" i="1" s="1"/>
  <c r="H33" i="1"/>
  <c r="H31" i="1" s="1"/>
  <c r="H30" i="1" s="1"/>
  <c r="H28" i="1" s="1"/>
  <c r="H38" i="1"/>
  <c r="H37" i="1" s="1"/>
  <c r="H35" i="1" s="1"/>
  <c r="G35" i="1" s="1"/>
  <c r="H46" i="1"/>
  <c r="H48" i="1"/>
  <c r="H51" i="1"/>
  <c r="H43" i="1"/>
  <c r="H42" i="1" s="1"/>
  <c r="H40" i="1" s="1"/>
  <c r="H56" i="1"/>
  <c r="H55" i="1"/>
  <c r="H54" i="1" s="1"/>
  <c r="H52" i="1" s="1"/>
  <c r="H61" i="1"/>
  <c r="H60" i="1"/>
  <c r="H59" i="1" s="1"/>
  <c r="H57" i="1" s="1"/>
  <c r="G57" i="1" s="1"/>
  <c r="H67" i="1"/>
  <c r="H68" i="1"/>
  <c r="H65" i="1" s="1"/>
  <c r="H64" i="1" s="1"/>
  <c r="H62" i="1" s="1"/>
  <c r="G62" i="1" s="1"/>
  <c r="H77" i="1"/>
  <c r="H74" i="1"/>
  <c r="H73" i="1" s="1"/>
  <c r="H71" i="1" s="1"/>
  <c r="G71" i="1" s="1"/>
  <c r="H117" i="1"/>
  <c r="H114" i="1"/>
  <c r="H113" i="1" s="1"/>
  <c r="H111" i="1" s="1"/>
  <c r="G111" i="1" s="1"/>
  <c r="H123" i="1"/>
  <c r="H122" i="1"/>
  <c r="H148" i="1"/>
  <c r="H147" i="1" s="1"/>
  <c r="G147" i="1" s="1"/>
  <c r="H159" i="1"/>
  <c r="H158" i="1"/>
  <c r="H152" i="1" s="1"/>
  <c r="G152" i="1" s="1"/>
  <c r="H156" i="1"/>
  <c r="H155" i="1"/>
  <c r="H154" i="1" s="1"/>
  <c r="G154" i="1" s="1"/>
  <c r="H164" i="1"/>
  <c r="H163" i="1"/>
  <c r="H161" i="1" s="1"/>
  <c r="H109" i="1"/>
  <c r="H108" i="1" s="1"/>
  <c r="H107" i="1" s="1"/>
  <c r="H97" i="1"/>
  <c r="H96" i="1" s="1"/>
  <c r="H95" i="1" s="1"/>
  <c r="H83" i="1"/>
  <c r="H82" i="1" s="1"/>
  <c r="H81" i="1" s="1"/>
  <c r="H91" i="1"/>
  <c r="G91" i="1" s="1"/>
  <c r="H89" i="1"/>
  <c r="H88" i="1"/>
  <c r="H87" i="1" s="1"/>
  <c r="H85" i="1" s="1"/>
  <c r="G85" i="1" s="1"/>
  <c r="H103" i="1"/>
  <c r="H102" i="1"/>
  <c r="H101" i="1" s="1"/>
  <c r="H99" i="1"/>
  <c r="G165" i="1"/>
  <c r="G164" i="1"/>
  <c r="G163" i="1" s="1"/>
  <c r="G161" i="1" s="1"/>
  <c r="G160" i="1"/>
  <c r="G159" i="1"/>
  <c r="G158" i="1" s="1"/>
  <c r="G157" i="1"/>
  <c r="G156" i="1"/>
  <c r="G155" i="1"/>
  <c r="G151" i="1"/>
  <c r="G150" i="1"/>
  <c r="G149" i="1"/>
  <c r="G148" i="1"/>
  <c r="J144" i="1"/>
  <c r="G144" i="1"/>
  <c r="I143" i="1"/>
  <c r="J143" i="1"/>
  <c r="J142" i="1" s="1"/>
  <c r="J141" i="1" s="1"/>
  <c r="J139" i="1" s="1"/>
  <c r="G143" i="1"/>
  <c r="I142" i="1"/>
  <c r="H142" i="1"/>
  <c r="G142" i="1" s="1"/>
  <c r="I141" i="1"/>
  <c r="I139" i="1"/>
  <c r="J138" i="1"/>
  <c r="G138" i="1"/>
  <c r="J137" i="1"/>
  <c r="G137" i="1"/>
  <c r="J136" i="1"/>
  <c r="I136" i="1"/>
  <c r="H136" i="1"/>
  <c r="G136" i="1" s="1"/>
  <c r="J135" i="1"/>
  <c r="J133" i="1" s="1"/>
  <c r="I135" i="1"/>
  <c r="H135" i="1"/>
  <c r="G135" i="1" s="1"/>
  <c r="I133" i="1"/>
  <c r="J132" i="1"/>
  <c r="G132" i="1"/>
  <c r="J131" i="1"/>
  <c r="J130" i="1" s="1"/>
  <c r="J129" i="1" s="1"/>
  <c r="J127" i="1" s="1"/>
  <c r="G131" i="1"/>
  <c r="I130" i="1"/>
  <c r="H130" i="1"/>
  <c r="G130" i="1" s="1"/>
  <c r="I129" i="1"/>
  <c r="I127" i="1"/>
  <c r="I126" i="1"/>
  <c r="J126" i="1" s="1"/>
  <c r="G126" i="1"/>
  <c r="J125" i="1"/>
  <c r="G125" i="1"/>
  <c r="G124" i="1"/>
  <c r="G123" i="1"/>
  <c r="G118" i="1"/>
  <c r="G117" i="1"/>
  <c r="G116" i="1"/>
  <c r="G115" i="1"/>
  <c r="G114" i="1"/>
  <c r="G113" i="1" s="1"/>
  <c r="J110" i="1"/>
  <c r="G110" i="1"/>
  <c r="J109" i="1"/>
  <c r="G109" i="1"/>
  <c r="G108" i="1"/>
  <c r="J104" i="1"/>
  <c r="G104" i="1"/>
  <c r="J103" i="1"/>
  <c r="G103" i="1"/>
  <c r="J102" i="1"/>
  <c r="G102" i="1"/>
  <c r="G101" i="1"/>
  <c r="J98" i="1"/>
  <c r="G98" i="1"/>
  <c r="J97" i="1"/>
  <c r="G97" i="1"/>
  <c r="J96" i="1"/>
  <c r="G96" i="1"/>
  <c r="J92" i="1"/>
  <c r="G92" i="1"/>
  <c r="J91" i="1"/>
  <c r="J90" i="1"/>
  <c r="G90" i="1"/>
  <c r="J89" i="1"/>
  <c r="G89" i="1"/>
  <c r="J88" i="1"/>
  <c r="J87" i="1"/>
  <c r="J84" i="1"/>
  <c r="G84" i="1"/>
  <c r="J83" i="1"/>
  <c r="G83" i="1"/>
  <c r="J82" i="1"/>
  <c r="G82" i="1"/>
  <c r="J81" i="1"/>
  <c r="J78" i="1"/>
  <c r="G78" i="1"/>
  <c r="G77" i="1"/>
  <c r="G76" i="1"/>
  <c r="G75" i="1"/>
  <c r="G74" i="1"/>
  <c r="G73" i="1"/>
  <c r="G70" i="1"/>
  <c r="G69" i="1"/>
  <c r="G68" i="1"/>
  <c r="G67" i="1"/>
  <c r="G66" i="1"/>
  <c r="G61" i="1"/>
  <c r="G60" i="1"/>
  <c r="G59" i="1"/>
  <c r="G56" i="1"/>
  <c r="G55" i="1" s="1"/>
  <c r="G54" i="1" s="1"/>
  <c r="G52" i="1" s="1"/>
  <c r="G51" i="1"/>
  <c r="G50" i="1"/>
  <c r="G49" i="1"/>
  <c r="G48" i="1"/>
  <c r="G47" i="1"/>
  <c r="G46" i="1"/>
  <c r="G45" i="1"/>
  <c r="G44" i="1"/>
  <c r="G39" i="1"/>
  <c r="G38" i="1"/>
  <c r="G37" i="1"/>
  <c r="J34" i="1"/>
  <c r="G34" i="1"/>
  <c r="G33" i="1"/>
  <c r="G32" i="1"/>
  <c r="G31" i="1"/>
  <c r="G30" i="1"/>
  <c r="G28" i="1"/>
  <c r="G27" i="1"/>
  <c r="G26" i="1"/>
  <c r="G23" i="1"/>
  <c r="G22" i="1"/>
  <c r="G21" i="1"/>
  <c r="G20" i="1" s="1"/>
  <c r="G19" i="1"/>
  <c r="G18" i="1"/>
  <c r="G15" i="1"/>
  <c r="I14" i="1"/>
  <c r="J14" i="1"/>
  <c r="G14" i="1"/>
  <c r="G13" i="1"/>
  <c r="G12" i="1"/>
  <c r="H93" i="1" l="1"/>
  <c r="G93" i="1" s="1"/>
  <c r="G95" i="1"/>
  <c r="H79" i="1"/>
  <c r="G79" i="1" s="1"/>
  <c r="G81" i="1"/>
  <c r="H105" i="1"/>
  <c r="G107" i="1"/>
  <c r="H120" i="1"/>
  <c r="G122" i="1"/>
  <c r="G120" i="1" s="1"/>
  <c r="J107" i="1"/>
  <c r="J105" i="1" s="1"/>
  <c r="I105" i="1"/>
  <c r="G25" i="1"/>
  <c r="G43" i="1"/>
  <c r="G42" i="1" s="1"/>
  <c r="G40" i="1" s="1"/>
  <c r="G65" i="1"/>
  <c r="G87" i="1"/>
  <c r="G88" i="1"/>
  <c r="J95" i="1"/>
  <c r="J108" i="1"/>
  <c r="H129" i="1"/>
  <c r="H133" i="1"/>
  <c r="G133" i="1" s="1"/>
  <c r="H141" i="1"/>
  <c r="J101" i="1"/>
  <c r="J99" i="1" s="1"/>
  <c r="I99" i="1"/>
  <c r="G99" i="1" s="1"/>
  <c r="J17" i="1"/>
  <c r="J16" i="1" s="1"/>
  <c r="J9" i="1" s="1"/>
  <c r="J166" i="1" s="1"/>
  <c r="I17" i="1"/>
  <c r="G64" i="1"/>
  <c r="H166" i="1"/>
  <c r="G11" i="1"/>
  <c r="I16" i="1" l="1"/>
  <c r="I9" i="1" s="1"/>
  <c r="G17" i="1"/>
  <c r="G16" i="1" s="1"/>
  <c r="G141" i="1"/>
  <c r="H139" i="1"/>
  <c r="G139" i="1" s="1"/>
  <c r="G129" i="1"/>
  <c r="H127" i="1"/>
  <c r="G127" i="1" s="1"/>
  <c r="G105" i="1"/>
  <c r="G9" i="1"/>
  <c r="I166" i="1"/>
  <c r="G166" i="1" s="1"/>
</calcChain>
</file>

<file path=xl/sharedStrings.xml><?xml version="1.0" encoding="utf-8"?>
<sst xmlns="http://schemas.openxmlformats.org/spreadsheetml/2006/main" count="390" uniqueCount="204">
  <si>
    <t>Додаток 6</t>
  </si>
  <si>
    <t>до рішення сільської ради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</si>
  <si>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</si>
  <si>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</si>
  <si>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</si>
  <si>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</si>
  <si>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</si>
  <si>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</si>
  <si>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</si>
  <si>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</si>
  <si>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</si>
  <si>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</si>
  <si>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</si>
  <si>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</si>
  <si>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</si>
  <si>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</si>
  <si>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</si>
  <si>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</si>
  <si>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</si>
  <si>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</si>
  <si>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</si>
  <si>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</si>
  <si>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</si>
  <si>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</si>
  <si>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</si>
  <si>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</si>
  <si>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</si>
  <si>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</si>
  <si>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</si>
  <si>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</si>
  <si>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</si>
  <si>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</si>
  <si>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</si>
  <si>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</si>
  <si>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</si>
  <si>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</si>
  <si>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</si>
  <si>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0617321</t>
  </si>
  <si>
    <t>7321</t>
  </si>
  <si>
    <t>0443</t>
  </si>
  <si>
    <t>Будівництво освітніх установ та закладів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</si>
  <si>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</si>
  <si>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</si>
  <si>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</si>
  <si>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</si>
  <si>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</si>
  <si>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</si>
  <si>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</si>
  <si>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</si>
  <si>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</si>
  <si>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</si>
  <si>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</si>
  <si>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</si>
  <si>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</si>
  <si>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</si>
  <si>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</si>
  <si>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</si>
  <si>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</si>
  <si>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</si>
  <si>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</si>
  <si>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</si>
  <si>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</si>
  <si>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</si>
  <si>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</si>
  <si>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</si>
  <si>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</si>
  <si>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</si>
  <si>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</si>
  <si>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</si>
  <si>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</si>
  <si>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</si>
  <si>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</si>
  <si>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</si>
  <si>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</si>
  <si>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</si>
  <si>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</si>
  <si>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</si>
  <si>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</si>
  <si>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</si>
  <si>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</si>
  <si>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</si>
  <si>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</si>
  <si>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</si>
  <si>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</si>
  <si>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</si>
  <si>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</si>
  <si>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</si>
  <si>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</si>
  <si>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</si>
  <si>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</si>
  <si>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</si>
  <si>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</si>
  <si>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</si>
  <si>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</si>
  <si>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</si>
  <si>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</si>
  <si>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</si>
  <si>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</si>
  <si>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</si>
  <si>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</si>
  <si>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</si>
  <si>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</si>
  <si>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</si>
  <si>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</si>
  <si>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</si>
  <si>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</si>
  <si>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</si>
  <si>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</si>
  <si>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</si>
  <si>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</si>
  <si>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</si>
  <si>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</si>
  <si>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</si>
  <si>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</si>
  <si>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</si>
  <si>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</si>
  <si>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</si>
  <si>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</si>
  <si>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</si>
  <si>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</si>
  <si>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</si>
  <si>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</si>
  <si>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</si>
  <si>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</si>
  <si>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</si>
  <si>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</si>
  <si>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</si>
  <si>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</si>
  <si>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</si>
  <si>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</si>
  <si>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</si>
  <si>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</si>
  <si>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</si>
  <si>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</si>
  <si>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</si>
  <si>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</si>
  <si>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</si>
  <si>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</si>
  <si>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</si>
  <si>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</si>
  <si>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</si>
  <si>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</si>
  <si>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</si>
  <si>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</si>
  <si>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0611010</t>
  </si>
  <si>
    <t>0910</t>
  </si>
  <si>
    <t>Надання дошкільної освіти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</si>
  <si>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</si>
  <si>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</si>
  <si>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</si>
  <si>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</si>
  <si>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</si>
  <si>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</si>
  <si>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</si>
  <si>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</si>
  <si>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</si>
  <si>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</si>
  <si>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</si>
  <si>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</si>
  <si>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</si>
  <si>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0421</t>
  </si>
  <si>
    <t xml:space="preserve">Здійснення заходів із землеустрою 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</si>
  <si>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</si>
  <si>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</si>
  <si>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</si>
  <si>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</si>
  <si>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</si>
  <si>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</si>
  <si>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</si>
  <si>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</si>
  <si>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</si>
  <si>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</si>
  <si>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</si>
  <si>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</si>
  <si>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</si>
  <si>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</si>
  <si>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</si>
  <si>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</si>
  <si>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</si>
  <si>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</si>
  <si>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</si>
  <si>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</si>
  <si>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</si>
  <si>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</si>
  <si>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</si>
  <si>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</si>
  <si>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</si>
  <si>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</si>
  <si>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</si>
  <si>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</si>
  <si>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</si>
  <si>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</si>
  <si>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</si>
  <si>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</si>
  <si>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</si>
  <si>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</si>
  <si>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</si>
  <si>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</si>
  <si>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</si>
  <si>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</si>
  <si>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</si>
  <si>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від 21.06.2024 № 4-45/VIII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</si>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</sst>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0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</cellXfs>
  <cellStyles count="3">
    <cellStyle name="Звичайний" xfId="0" builtinId="0"/>
    <cellStyle name="Обычный_Дод 7 РП 30.01.12" xfId="2" xr:uid="{35DE728C-7175-48B1-B069-1D43B5FAC349}"/>
    <cellStyle name="Обычный_Додаток7 програми" xfId="1" xr:uid="{FB3DD362-8D78-431E-833F-EDABA219AA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63189-1AA1-4A73-90BE-2512F07FE3DF}">
  <dimension ref="A1:K174"/>
  <sheetViews>
    <sheetView tabSelected="1" view="pageBreakPreview" topLeftCell="A148" zoomScale="60" zoomScaleNormal="75" workbookViewId="0">
      <selection activeCell="E160" sqref="E160"/>
    </sheetView>
  </sheetViews>
  <sheetFormatPr defaultColWidth="8.44140625" defaultRowHeight="18" x14ac:dyDescent="0.25"/>
  <cols>
    <col min="1" max="1" width="21" style="78" customWidth="1"/>
    <col min="2" max="2" width="20.44140625" style="78" customWidth="1"/>
    <col min="3" max="3" width="18.88671875" style="78" customWidth="1"/>
    <col min="4" max="4" width="66.88671875" style="78" customWidth="1"/>
    <col min="5" max="5" width="57.88671875" style="36" customWidth="1"/>
    <col min="6" max="6" width="19.33203125" style="36" customWidth="1"/>
    <col min="7" max="7" width="19.5546875" style="75" customWidth="1"/>
    <col min="8" max="8" width="18.33203125" style="4" customWidth="1"/>
    <col min="9" max="9" width="18.44140625" style="4" customWidth="1"/>
    <col min="10" max="10" width="19.6640625" style="4" customWidth="1"/>
    <col min="11" max="16384" width="8.44140625" style="5"/>
  </cols>
  <sheetData>
    <row r="1" spans="1:11" x14ac:dyDescent="0.25">
      <c r="A1" s="1"/>
      <c r="B1" s="1"/>
      <c r="C1" s="1"/>
      <c r="D1" s="1"/>
      <c r="E1" s="2"/>
      <c r="F1" s="2"/>
      <c r="G1" s="3"/>
      <c r="I1" s="96" t="s">
        <v>0</v>
      </c>
      <c r="J1" s="96"/>
    </row>
    <row r="2" spans="1:11" ht="16.5" customHeight="1" x14ac:dyDescent="0.25">
      <c r="A2" s="1"/>
      <c r="B2" s="1"/>
      <c r="C2" s="1"/>
      <c r="D2" s="1"/>
      <c r="E2" s="2"/>
      <c r="F2" s="2"/>
      <c r="G2" s="3"/>
      <c r="I2" s="96" t="s">
        <v>1</v>
      </c>
      <c r="J2" s="96"/>
    </row>
    <row r="3" spans="1:11" ht="16.5" customHeight="1" x14ac:dyDescent="0.25">
      <c r="A3" s="1"/>
      <c r="B3" s="1"/>
      <c r="C3" s="1"/>
      <c r="D3" s="1"/>
      <c r="E3" s="2"/>
      <c r="F3" s="2"/>
      <c r="G3" s="3"/>
      <c r="I3" s="97" t="s">
        <v>201</v>
      </c>
      <c r="J3" s="97"/>
    </row>
    <row r="4" spans="1:11" ht="40.5" customHeight="1" x14ac:dyDescent="0.25">
      <c r="A4" s="98" t="s">
        <v>2</v>
      </c>
      <c r="B4" s="98"/>
      <c r="C4" s="98"/>
      <c r="D4" s="98"/>
      <c r="E4" s="98"/>
      <c r="F4" s="98"/>
      <c r="G4" s="98"/>
      <c r="H4" s="98"/>
      <c r="I4" s="98"/>
      <c r="J4" s="98"/>
    </row>
    <row r="5" spans="1:11" ht="17.25" customHeight="1" x14ac:dyDescent="0.25">
      <c r="A5" s="99" t="s">
        <v>3</v>
      </c>
      <c r="B5" s="99"/>
      <c r="C5" s="99"/>
      <c r="D5" s="6"/>
      <c r="E5" s="6"/>
      <c r="F5" s="6"/>
      <c r="G5" s="7"/>
      <c r="H5" s="7"/>
      <c r="I5" s="7"/>
      <c r="J5" s="8"/>
    </row>
    <row r="6" spans="1:11" ht="17.25" customHeight="1" x14ac:dyDescent="0.25">
      <c r="A6" s="95" t="s">
        <v>4</v>
      </c>
      <c r="B6" s="95"/>
      <c r="C6" s="95"/>
      <c r="D6" s="6"/>
      <c r="E6" s="6"/>
      <c r="F6" s="6"/>
      <c r="G6" s="7"/>
      <c r="H6" s="7"/>
      <c r="I6" s="7"/>
      <c r="J6" s="9" t="s">
        <v>5</v>
      </c>
    </row>
    <row r="7" spans="1:11" ht="17.25" customHeight="1" x14ac:dyDescent="0.25">
      <c r="A7" s="91" t="s">
        <v>6</v>
      </c>
      <c r="B7" s="91" t="s">
        <v>7</v>
      </c>
      <c r="C7" s="91" t="s">
        <v>8</v>
      </c>
      <c r="D7" s="91" t="s">
        <v>9</v>
      </c>
      <c r="E7" s="92" t="s">
        <v>10</v>
      </c>
      <c r="F7" s="93" t="s">
        <v>11</v>
      </c>
      <c r="G7" s="82" t="s">
        <v>12</v>
      </c>
      <c r="H7" s="84" t="s">
        <v>13</v>
      </c>
      <c r="I7" s="86" t="s">
        <v>14</v>
      </c>
      <c r="J7" s="87"/>
    </row>
    <row r="8" spans="1:11" ht="121.5" customHeight="1" x14ac:dyDescent="0.25">
      <c r="A8" s="91"/>
      <c r="B8" s="91"/>
      <c r="C8" s="91"/>
      <c r="D8" s="91"/>
      <c r="E8" s="92"/>
      <c r="F8" s="94"/>
      <c r="G8" s="83"/>
      <c r="H8" s="85"/>
      <c r="I8" s="10" t="s">
        <v>12</v>
      </c>
      <c r="J8" s="10" t="s">
        <v>15</v>
      </c>
    </row>
    <row r="9" spans="1:11" ht="66" customHeight="1" x14ac:dyDescent="0.25">
      <c r="A9" s="11"/>
      <c r="B9" s="11"/>
      <c r="C9" s="11"/>
      <c r="D9" s="12"/>
      <c r="E9" s="13" t="s">
        <v>16</v>
      </c>
      <c r="F9" s="13" t="s">
        <v>17</v>
      </c>
      <c r="G9" s="14">
        <f>H9+I9</f>
        <v>26765766</v>
      </c>
      <c r="H9" s="14">
        <f>H11+H16+H20</f>
        <v>0</v>
      </c>
      <c r="I9" s="14">
        <f t="shared" ref="I9:J9" si="0">I11+I16+I20</f>
        <v>26765766</v>
      </c>
      <c r="J9" s="14">
        <f t="shared" si="0"/>
        <v>26765766</v>
      </c>
    </row>
    <row r="10" spans="1:11" x14ac:dyDescent="0.25">
      <c r="A10" s="11"/>
      <c r="B10" s="11"/>
      <c r="C10" s="11"/>
      <c r="D10" s="12"/>
      <c r="E10" s="15" t="s">
        <v>18</v>
      </c>
      <c r="F10" s="13"/>
      <c r="G10" s="16"/>
      <c r="H10" s="17"/>
      <c r="I10" s="18"/>
      <c r="J10" s="19"/>
    </row>
    <row r="11" spans="1:11" s="24" customFormat="1" ht="25.5" customHeight="1" x14ac:dyDescent="0.25">
      <c r="A11" s="20" t="s">
        <v>19</v>
      </c>
      <c r="B11" s="20"/>
      <c r="C11" s="20"/>
      <c r="D11" s="21" t="s">
        <v>20</v>
      </c>
      <c r="E11" s="13"/>
      <c r="F11" s="22"/>
      <c r="G11" s="23">
        <f>H11+I11</f>
        <v>17659368</v>
      </c>
      <c r="H11" s="23">
        <f>H12</f>
        <v>0</v>
      </c>
      <c r="I11" s="23">
        <f>I12</f>
        <v>17659368</v>
      </c>
      <c r="J11" s="23">
        <f>J12</f>
        <v>17659368</v>
      </c>
    </row>
    <row r="12" spans="1:11" s="24" customFormat="1" ht="26.25" customHeight="1" x14ac:dyDescent="0.25">
      <c r="A12" s="25" t="s">
        <v>21</v>
      </c>
      <c r="B12" s="25"/>
      <c r="C12" s="25"/>
      <c r="D12" s="26" t="s">
        <v>20</v>
      </c>
      <c r="E12" s="13"/>
      <c r="F12" s="22"/>
      <c r="G12" s="23">
        <f>H12+I12</f>
        <v>17659368</v>
      </c>
      <c r="H12" s="23">
        <f>H13+H15</f>
        <v>0</v>
      </c>
      <c r="I12" s="23">
        <f>I13+I15</f>
        <v>17659368</v>
      </c>
      <c r="J12" s="23">
        <f>J13+J15</f>
        <v>17659368</v>
      </c>
    </row>
    <row r="13" spans="1:11" s="24" customFormat="1" ht="53.4" customHeight="1" x14ac:dyDescent="0.25">
      <c r="A13" s="27" t="s">
        <v>22</v>
      </c>
      <c r="B13" s="27" t="s">
        <v>23</v>
      </c>
      <c r="C13" s="27" t="s">
        <v>24</v>
      </c>
      <c r="D13" s="28" t="s">
        <v>25</v>
      </c>
      <c r="E13" s="13"/>
      <c r="F13" s="22"/>
      <c r="G13" s="16">
        <f t="shared" ref="G13:G15" si="1">H13+I13</f>
        <v>500000</v>
      </c>
      <c r="H13" s="29">
        <v>0</v>
      </c>
      <c r="I13" s="29">
        <v>500000</v>
      </c>
      <c r="J13" s="29">
        <f>I13</f>
        <v>500000</v>
      </c>
    </row>
    <row r="14" spans="1:11" s="24" customFormat="1" ht="54" hidden="1" customHeight="1" x14ac:dyDescent="0.25">
      <c r="A14" s="11" t="s">
        <v>26</v>
      </c>
      <c r="B14" s="11" t="s">
        <v>27</v>
      </c>
      <c r="C14" s="11" t="s">
        <v>28</v>
      </c>
      <c r="D14" s="30" t="s">
        <v>29</v>
      </c>
      <c r="E14" s="13"/>
      <c r="F14" s="22"/>
      <c r="G14" s="16">
        <f t="shared" si="1"/>
        <v>0</v>
      </c>
      <c r="H14" s="29"/>
      <c r="I14" s="29">
        <f>100000-100000</f>
        <v>0</v>
      </c>
      <c r="J14" s="29">
        <f>I14</f>
        <v>0</v>
      </c>
    </row>
    <row r="15" spans="1:11" s="24" customFormat="1" ht="54" customHeight="1" x14ac:dyDescent="0.25">
      <c r="A15" s="11" t="s">
        <v>26</v>
      </c>
      <c r="B15" s="11" t="s">
        <v>27</v>
      </c>
      <c r="C15" s="11" t="s">
        <v>28</v>
      </c>
      <c r="D15" s="30" t="s">
        <v>29</v>
      </c>
      <c r="E15" s="13"/>
      <c r="F15" s="22"/>
      <c r="G15" s="16">
        <f t="shared" si="1"/>
        <v>17159368</v>
      </c>
      <c r="H15" s="29"/>
      <c r="I15" s="29">
        <f>16158000+1001368</f>
        <v>17159368</v>
      </c>
      <c r="J15" s="29">
        <f>I15</f>
        <v>17159368</v>
      </c>
    </row>
    <row r="16" spans="1:11" ht="40.5" customHeight="1" x14ac:dyDescent="0.25">
      <c r="A16" s="25" t="s">
        <v>30</v>
      </c>
      <c r="B16" s="13"/>
      <c r="C16" s="13"/>
      <c r="D16" s="31" t="s">
        <v>31</v>
      </c>
      <c r="E16" s="15"/>
      <c r="F16" s="15"/>
      <c r="G16" s="16">
        <f>G17</f>
        <v>9050555</v>
      </c>
      <c r="H16" s="16">
        <f>H17</f>
        <v>0</v>
      </c>
      <c r="I16" s="16">
        <f>I17</f>
        <v>9050555</v>
      </c>
      <c r="J16" s="16">
        <f>J17</f>
        <v>9050555</v>
      </c>
      <c r="K16" s="32"/>
    </row>
    <row r="17" spans="1:11" ht="46.5" customHeight="1" x14ac:dyDescent="0.25">
      <c r="A17" s="25" t="s">
        <v>32</v>
      </c>
      <c r="B17" s="25"/>
      <c r="C17" s="25"/>
      <c r="D17" s="31" t="s">
        <v>31</v>
      </c>
      <c r="E17" s="33"/>
      <c r="F17" s="13"/>
      <c r="G17" s="16">
        <f>H17+I17</f>
        <v>9050555</v>
      </c>
      <c r="H17" s="19">
        <f>H19+H18</f>
        <v>0</v>
      </c>
      <c r="I17" s="19">
        <f t="shared" ref="I17:J17" si="2">I19+I18</f>
        <v>9050555</v>
      </c>
      <c r="J17" s="19">
        <f t="shared" si="2"/>
        <v>9050555</v>
      </c>
      <c r="K17" s="32"/>
    </row>
    <row r="18" spans="1:11" ht="46.5" customHeight="1" x14ac:dyDescent="0.25">
      <c r="A18" s="11" t="s">
        <v>33</v>
      </c>
      <c r="B18" s="11" t="s">
        <v>34</v>
      </c>
      <c r="C18" s="27" t="s">
        <v>35</v>
      </c>
      <c r="D18" s="34" t="s">
        <v>36</v>
      </c>
      <c r="E18" s="33"/>
      <c r="F18" s="15"/>
      <c r="G18" s="16">
        <f>H18+I18</f>
        <v>8450555</v>
      </c>
      <c r="H18" s="17">
        <v>0</v>
      </c>
      <c r="I18" s="17">
        <f>3300000+750000+4400555</f>
        <v>8450555</v>
      </c>
      <c r="J18" s="17">
        <f>I18</f>
        <v>8450555</v>
      </c>
      <c r="K18" s="32"/>
    </row>
    <row r="19" spans="1:11" ht="42.6" customHeight="1" x14ac:dyDescent="0.25">
      <c r="A19" s="11" t="s">
        <v>37</v>
      </c>
      <c r="B19" s="35" t="s">
        <v>38</v>
      </c>
      <c r="C19" s="27" t="s">
        <v>39</v>
      </c>
      <c r="D19" s="34" t="s">
        <v>40</v>
      </c>
      <c r="E19" s="33"/>
      <c r="F19" s="13"/>
      <c r="G19" s="16">
        <f>H19+I19</f>
        <v>600000</v>
      </c>
      <c r="H19" s="17">
        <v>0</v>
      </c>
      <c r="I19" s="17">
        <f>400000+200000</f>
        <v>600000</v>
      </c>
      <c r="J19" s="17">
        <f>I19</f>
        <v>600000</v>
      </c>
    </row>
    <row r="20" spans="1:11" s="36" customFormat="1" ht="42.6" customHeight="1" x14ac:dyDescent="0.25">
      <c r="A20" s="25" t="s">
        <v>41</v>
      </c>
      <c r="B20" s="25"/>
      <c r="C20" s="25"/>
      <c r="D20" s="31" t="s">
        <v>42</v>
      </c>
      <c r="E20" s="13"/>
      <c r="F20" s="13"/>
      <c r="G20" s="16">
        <f>G21</f>
        <v>55843</v>
      </c>
      <c r="H20" s="16">
        <f>H21</f>
        <v>0</v>
      </c>
      <c r="I20" s="16">
        <f>I21</f>
        <v>55843</v>
      </c>
      <c r="J20" s="16">
        <f>J21</f>
        <v>55843</v>
      </c>
    </row>
    <row r="21" spans="1:11" s="36" customFormat="1" ht="45" customHeight="1" x14ac:dyDescent="0.25">
      <c r="A21" s="25" t="s">
        <v>43</v>
      </c>
      <c r="B21" s="25"/>
      <c r="C21" s="25"/>
      <c r="D21" s="31" t="s">
        <v>42</v>
      </c>
      <c r="E21" s="13"/>
      <c r="F21" s="13"/>
      <c r="G21" s="16">
        <f>H21+I21</f>
        <v>55843</v>
      </c>
      <c r="H21" s="16">
        <f>H22</f>
        <v>0</v>
      </c>
      <c r="I21" s="16">
        <f>I22</f>
        <v>55843</v>
      </c>
      <c r="J21" s="16">
        <f>J22</f>
        <v>55843</v>
      </c>
    </row>
    <row r="22" spans="1:11" ht="49.2" customHeight="1" x14ac:dyDescent="0.25">
      <c r="A22" s="27" t="s">
        <v>44</v>
      </c>
      <c r="B22" s="27" t="s">
        <v>45</v>
      </c>
      <c r="C22" s="27" t="s">
        <v>46</v>
      </c>
      <c r="D22" s="37" t="s">
        <v>47</v>
      </c>
      <c r="E22" s="13"/>
      <c r="F22" s="13"/>
      <c r="G22" s="16">
        <f>H22+I22</f>
        <v>55843</v>
      </c>
      <c r="H22" s="17">
        <v>0</v>
      </c>
      <c r="I22" s="17">
        <v>55843</v>
      </c>
      <c r="J22" s="17">
        <f>I22</f>
        <v>55843</v>
      </c>
    </row>
    <row r="23" spans="1:11" s="24" customFormat="1" ht="117" customHeight="1" x14ac:dyDescent="0.25">
      <c r="A23" s="11"/>
      <c r="B23" s="11"/>
      <c r="C23" s="11"/>
      <c r="D23" s="38"/>
      <c r="E23" s="13" t="s">
        <v>48</v>
      </c>
      <c r="F23" s="13" t="s">
        <v>49</v>
      </c>
      <c r="G23" s="14">
        <f t="shared" ref="G23" si="3">H23+I23</f>
        <v>2574842</v>
      </c>
      <c r="H23" s="39">
        <f>H25</f>
        <v>2202282</v>
      </c>
      <c r="I23" s="39">
        <f>I25</f>
        <v>372560</v>
      </c>
      <c r="J23" s="39">
        <f>J25</f>
        <v>372560</v>
      </c>
    </row>
    <row r="24" spans="1:11" s="24" customFormat="1" ht="18" customHeight="1" x14ac:dyDescent="0.25">
      <c r="A24" s="11"/>
      <c r="B24" s="11"/>
      <c r="C24" s="11"/>
      <c r="D24" s="38"/>
      <c r="E24" s="15" t="s">
        <v>50</v>
      </c>
      <c r="F24" s="22"/>
      <c r="G24" s="16"/>
      <c r="H24" s="17"/>
      <c r="I24" s="40"/>
      <c r="J24" s="19"/>
    </row>
    <row r="25" spans="1:11" s="24" customFormat="1" ht="30" customHeight="1" x14ac:dyDescent="0.25">
      <c r="A25" s="13" t="s">
        <v>19</v>
      </c>
      <c r="B25" s="13"/>
      <c r="C25" s="13"/>
      <c r="D25" s="41" t="s">
        <v>20</v>
      </c>
      <c r="E25" s="13"/>
      <c r="F25" s="22"/>
      <c r="G25" s="16">
        <f>H25+I25</f>
        <v>2574842</v>
      </c>
      <c r="H25" s="19">
        <f t="shared" ref="H25:J26" si="4">H26</f>
        <v>2202282</v>
      </c>
      <c r="I25" s="19">
        <f t="shared" si="4"/>
        <v>372560</v>
      </c>
      <c r="J25" s="19">
        <f t="shared" si="4"/>
        <v>372560</v>
      </c>
    </row>
    <row r="26" spans="1:11" s="24" customFormat="1" ht="30" customHeight="1" x14ac:dyDescent="0.25">
      <c r="A26" s="25" t="s">
        <v>21</v>
      </c>
      <c r="B26" s="25"/>
      <c r="C26" s="25"/>
      <c r="D26" s="26" t="s">
        <v>20</v>
      </c>
      <c r="E26" s="13"/>
      <c r="F26" s="22"/>
      <c r="G26" s="16">
        <f>H26+I26</f>
        <v>2574842</v>
      </c>
      <c r="H26" s="19">
        <f>H27</f>
        <v>2202282</v>
      </c>
      <c r="I26" s="19">
        <f t="shared" si="4"/>
        <v>372560</v>
      </c>
      <c r="J26" s="19">
        <f t="shared" si="4"/>
        <v>372560</v>
      </c>
    </row>
    <row r="27" spans="1:11" s="24" customFormat="1" ht="57" customHeight="1" x14ac:dyDescent="0.25">
      <c r="A27" s="11" t="s">
        <v>22</v>
      </c>
      <c r="B27" s="11" t="s">
        <v>23</v>
      </c>
      <c r="C27" s="11" t="s">
        <v>24</v>
      </c>
      <c r="D27" s="30" t="s">
        <v>25</v>
      </c>
      <c r="E27" s="13"/>
      <c r="F27" s="22"/>
      <c r="G27" s="16">
        <f>H27+I27</f>
        <v>2574842</v>
      </c>
      <c r="H27" s="17">
        <f>2241820-36978-22560+20000</f>
        <v>2202282</v>
      </c>
      <c r="I27" s="42">
        <f>22560+350000</f>
        <v>372560</v>
      </c>
      <c r="J27" s="42">
        <f>I27</f>
        <v>372560</v>
      </c>
    </row>
    <row r="28" spans="1:11" ht="77.25" customHeight="1" x14ac:dyDescent="0.25">
      <c r="A28" s="11"/>
      <c r="B28" s="11"/>
      <c r="C28" s="11"/>
      <c r="D28" s="11"/>
      <c r="E28" s="13" t="s">
        <v>51</v>
      </c>
      <c r="F28" s="13" t="s">
        <v>52</v>
      </c>
      <c r="G28" s="14">
        <f>H28+I28</f>
        <v>4004800</v>
      </c>
      <c r="H28" s="39">
        <f>H30</f>
        <v>4004800</v>
      </c>
      <c r="I28" s="39">
        <f>I30</f>
        <v>0</v>
      </c>
      <c r="J28" s="39">
        <f>J30</f>
        <v>0</v>
      </c>
    </row>
    <row r="29" spans="1:11" ht="19.5" customHeight="1" x14ac:dyDescent="0.25">
      <c r="A29" s="11"/>
      <c r="B29" s="11"/>
      <c r="C29" s="11"/>
      <c r="D29" s="11"/>
      <c r="E29" s="15" t="s">
        <v>50</v>
      </c>
      <c r="F29" s="13"/>
      <c r="G29" s="16"/>
      <c r="H29" s="19"/>
      <c r="I29" s="16"/>
      <c r="J29" s="42"/>
    </row>
    <row r="30" spans="1:11" ht="27.75" customHeight="1" x14ac:dyDescent="0.25">
      <c r="A30" s="13" t="s">
        <v>19</v>
      </c>
      <c r="B30" s="13"/>
      <c r="C30" s="13"/>
      <c r="D30" s="41" t="s">
        <v>20</v>
      </c>
      <c r="E30" s="13"/>
      <c r="F30" s="13"/>
      <c r="G30" s="16">
        <f t="shared" ref="G30:G34" si="5">H30+I30</f>
        <v>4004800</v>
      </c>
      <c r="H30" s="19">
        <f>H31</f>
        <v>4004800</v>
      </c>
      <c r="I30" s="19">
        <f>I31</f>
        <v>0</v>
      </c>
      <c r="J30" s="19">
        <f>J31</f>
        <v>0</v>
      </c>
    </row>
    <row r="31" spans="1:11" ht="22.5" customHeight="1" x14ac:dyDescent="0.25">
      <c r="A31" s="25" t="s">
        <v>21</v>
      </c>
      <c r="B31" s="25"/>
      <c r="C31" s="25"/>
      <c r="D31" s="26" t="s">
        <v>20</v>
      </c>
      <c r="E31" s="13"/>
      <c r="F31" s="13"/>
      <c r="G31" s="16">
        <f t="shared" si="5"/>
        <v>4004800</v>
      </c>
      <c r="H31" s="19">
        <f>H32+H33</f>
        <v>4004800</v>
      </c>
      <c r="I31" s="19">
        <f>I32+I33</f>
        <v>0</v>
      </c>
      <c r="J31" s="19">
        <f>J32+J33</f>
        <v>0</v>
      </c>
    </row>
    <row r="32" spans="1:11" ht="54" customHeight="1" x14ac:dyDescent="0.25">
      <c r="A32" s="11" t="s">
        <v>22</v>
      </c>
      <c r="B32" s="11" t="s">
        <v>23</v>
      </c>
      <c r="C32" s="11" t="s">
        <v>24</v>
      </c>
      <c r="D32" s="30" t="s">
        <v>25</v>
      </c>
      <c r="E32" s="13"/>
      <c r="F32" s="13"/>
      <c r="G32" s="16">
        <f t="shared" si="5"/>
        <v>1412000</v>
      </c>
      <c r="H32" s="17">
        <v>1412000</v>
      </c>
      <c r="I32" s="42">
        <v>0</v>
      </c>
      <c r="J32" s="42">
        <f>I32</f>
        <v>0</v>
      </c>
    </row>
    <row r="33" spans="1:10" s="24" customFormat="1" ht="27.75" customHeight="1" x14ac:dyDescent="0.25">
      <c r="A33" s="11" t="s">
        <v>53</v>
      </c>
      <c r="B33" s="11">
        <v>9770</v>
      </c>
      <c r="C33" s="11" t="s">
        <v>54</v>
      </c>
      <c r="D33" s="30" t="s">
        <v>55</v>
      </c>
      <c r="E33" s="13"/>
      <c r="F33" s="22"/>
      <c r="G33" s="16">
        <f t="shared" si="5"/>
        <v>2592800</v>
      </c>
      <c r="H33" s="17">
        <f>H34</f>
        <v>2592800</v>
      </c>
      <c r="I33" s="42">
        <v>0</v>
      </c>
      <c r="J33" s="42">
        <f>I33</f>
        <v>0</v>
      </c>
    </row>
    <row r="34" spans="1:10" s="24" customFormat="1" ht="51" customHeight="1" x14ac:dyDescent="0.25">
      <c r="A34" s="43"/>
      <c r="B34" s="43"/>
      <c r="C34" s="43"/>
      <c r="D34" s="38" t="s">
        <v>56</v>
      </c>
      <c r="E34" s="13"/>
      <c r="F34" s="22"/>
      <c r="G34" s="44">
        <f t="shared" si="5"/>
        <v>2592800</v>
      </c>
      <c r="H34" s="45">
        <v>2592800</v>
      </c>
      <c r="I34" s="42">
        <v>0</v>
      </c>
      <c r="J34" s="42">
        <f>I34</f>
        <v>0</v>
      </c>
    </row>
    <row r="35" spans="1:10" ht="69.75" customHeight="1" x14ac:dyDescent="0.25">
      <c r="A35" s="25"/>
      <c r="B35" s="25"/>
      <c r="C35" s="25"/>
      <c r="D35" s="26"/>
      <c r="E35" s="13" t="s">
        <v>57</v>
      </c>
      <c r="F35" s="13" t="s">
        <v>58</v>
      </c>
      <c r="G35" s="14">
        <f>H35+I35</f>
        <v>177218</v>
      </c>
      <c r="H35" s="39">
        <f>H37</f>
        <v>140240</v>
      </c>
      <c r="I35" s="39">
        <f>I37</f>
        <v>36978</v>
      </c>
      <c r="J35" s="39">
        <f>J37</f>
        <v>36978</v>
      </c>
    </row>
    <row r="36" spans="1:10" ht="18" customHeight="1" x14ac:dyDescent="0.25">
      <c r="A36" s="25"/>
      <c r="B36" s="25"/>
      <c r="C36" s="25"/>
      <c r="D36" s="26"/>
      <c r="E36" s="15" t="s">
        <v>50</v>
      </c>
      <c r="F36" s="13"/>
      <c r="G36" s="14"/>
      <c r="H36" s="45"/>
      <c r="I36" s="46"/>
      <c r="J36" s="46"/>
    </row>
    <row r="37" spans="1:10" s="47" customFormat="1" ht="40.5" customHeight="1" x14ac:dyDescent="0.25">
      <c r="A37" s="13" t="s">
        <v>19</v>
      </c>
      <c r="B37" s="13"/>
      <c r="C37" s="13"/>
      <c r="D37" s="41" t="s">
        <v>20</v>
      </c>
      <c r="E37" s="13"/>
      <c r="F37" s="22"/>
      <c r="G37" s="16">
        <f t="shared" ref="G37:G39" si="6">H37+I37</f>
        <v>177218</v>
      </c>
      <c r="H37" s="19">
        <f t="shared" ref="H37:J38" si="7">H38</f>
        <v>140240</v>
      </c>
      <c r="I37" s="19">
        <f t="shared" si="7"/>
        <v>36978</v>
      </c>
      <c r="J37" s="19">
        <f t="shared" si="7"/>
        <v>36978</v>
      </c>
    </row>
    <row r="38" spans="1:10" s="36" customFormat="1" ht="17.399999999999999" x14ac:dyDescent="0.25">
      <c r="A38" s="25" t="s">
        <v>21</v>
      </c>
      <c r="B38" s="25"/>
      <c r="C38" s="25"/>
      <c r="D38" s="26" t="s">
        <v>20</v>
      </c>
      <c r="E38" s="13"/>
      <c r="F38" s="13"/>
      <c r="G38" s="16">
        <f t="shared" si="6"/>
        <v>177218</v>
      </c>
      <c r="H38" s="19">
        <f t="shared" si="7"/>
        <v>140240</v>
      </c>
      <c r="I38" s="19">
        <f t="shared" si="7"/>
        <v>36978</v>
      </c>
      <c r="J38" s="19">
        <f t="shared" si="7"/>
        <v>36978</v>
      </c>
    </row>
    <row r="39" spans="1:10" ht="61.95" customHeight="1" x14ac:dyDescent="0.25">
      <c r="A39" s="43" t="s">
        <v>22</v>
      </c>
      <c r="B39" s="11" t="s">
        <v>23</v>
      </c>
      <c r="C39" s="11" t="s">
        <v>24</v>
      </c>
      <c r="D39" s="30" t="s">
        <v>25</v>
      </c>
      <c r="E39" s="13"/>
      <c r="F39" s="13"/>
      <c r="G39" s="16">
        <f t="shared" si="6"/>
        <v>177218</v>
      </c>
      <c r="H39" s="17">
        <v>140240</v>
      </c>
      <c r="I39" s="42">
        <f>36978</f>
        <v>36978</v>
      </c>
      <c r="J39" s="42">
        <f>I39</f>
        <v>36978</v>
      </c>
    </row>
    <row r="40" spans="1:10" ht="59.25" customHeight="1" x14ac:dyDescent="0.25">
      <c r="A40" s="11"/>
      <c r="B40" s="11"/>
      <c r="C40" s="11"/>
      <c r="D40" s="12"/>
      <c r="E40" s="13" t="s">
        <v>59</v>
      </c>
      <c r="F40" s="13" t="s">
        <v>60</v>
      </c>
      <c r="G40" s="14">
        <f>G42</f>
        <v>8061811</v>
      </c>
      <c r="H40" s="14">
        <f>H42</f>
        <v>8053311</v>
      </c>
      <c r="I40" s="14">
        <f>I42</f>
        <v>8500</v>
      </c>
      <c r="J40" s="14">
        <f>J42</f>
        <v>0</v>
      </c>
    </row>
    <row r="41" spans="1:10" x14ac:dyDescent="0.25">
      <c r="A41" s="11"/>
      <c r="B41" s="11"/>
      <c r="C41" s="11"/>
      <c r="D41" s="12"/>
      <c r="E41" s="15" t="s">
        <v>18</v>
      </c>
      <c r="F41" s="13"/>
      <c r="G41" s="16"/>
      <c r="H41" s="17"/>
      <c r="I41" s="18"/>
      <c r="J41" s="19"/>
    </row>
    <row r="42" spans="1:10" s="24" customFormat="1" ht="29.25" customHeight="1" x14ac:dyDescent="0.25">
      <c r="A42" s="20" t="s">
        <v>19</v>
      </c>
      <c r="B42" s="20"/>
      <c r="C42" s="20"/>
      <c r="D42" s="21" t="s">
        <v>20</v>
      </c>
      <c r="E42" s="13"/>
      <c r="F42" s="22"/>
      <c r="G42" s="23">
        <f>G43</f>
        <v>8061811</v>
      </c>
      <c r="H42" s="23">
        <f>H43</f>
        <v>8053311</v>
      </c>
      <c r="I42" s="23">
        <f>I43</f>
        <v>8500</v>
      </c>
      <c r="J42" s="23">
        <f>J43</f>
        <v>0</v>
      </c>
    </row>
    <row r="43" spans="1:10" s="24" customFormat="1" ht="28.5" customHeight="1" x14ac:dyDescent="0.25">
      <c r="A43" s="25" t="s">
        <v>21</v>
      </c>
      <c r="B43" s="25"/>
      <c r="C43" s="25"/>
      <c r="D43" s="26" t="s">
        <v>20</v>
      </c>
      <c r="E43" s="13"/>
      <c r="F43" s="22"/>
      <c r="G43" s="23">
        <f>SUM(G44:G51)</f>
        <v>8061811</v>
      </c>
      <c r="H43" s="23">
        <f>SUM(H44:H51)</f>
        <v>8053311</v>
      </c>
      <c r="I43" s="23">
        <f>SUM(I44:I51)</f>
        <v>8500</v>
      </c>
      <c r="J43" s="23">
        <f>SUM(J44:J51)</f>
        <v>0</v>
      </c>
    </row>
    <row r="44" spans="1:10" s="24" customFormat="1" ht="47.4" customHeight="1" x14ac:dyDescent="0.25">
      <c r="A44" s="11" t="s">
        <v>61</v>
      </c>
      <c r="B44" s="11" t="s">
        <v>62</v>
      </c>
      <c r="C44" s="11" t="s">
        <v>63</v>
      </c>
      <c r="D44" s="34" t="s">
        <v>64</v>
      </c>
      <c r="E44" s="15"/>
      <c r="F44" s="48"/>
      <c r="G44" s="23">
        <f t="shared" ref="G44:G51" si="8">H44</f>
        <v>100000</v>
      </c>
      <c r="H44" s="29">
        <v>100000</v>
      </c>
      <c r="I44" s="29">
        <v>0</v>
      </c>
      <c r="J44" s="29">
        <f>I44</f>
        <v>0</v>
      </c>
    </row>
    <row r="45" spans="1:10" s="24" customFormat="1" ht="47.4" customHeight="1" x14ac:dyDescent="0.25">
      <c r="A45" s="11" t="s">
        <v>65</v>
      </c>
      <c r="B45" s="11" t="s">
        <v>66</v>
      </c>
      <c r="C45" s="11" t="s">
        <v>67</v>
      </c>
      <c r="D45" s="34" t="s">
        <v>68</v>
      </c>
      <c r="E45" s="15"/>
      <c r="F45" s="48"/>
      <c r="G45" s="23">
        <f t="shared" si="8"/>
        <v>1800</v>
      </c>
      <c r="H45" s="29">
        <v>1800</v>
      </c>
      <c r="I45" s="29">
        <v>0</v>
      </c>
      <c r="J45" s="29">
        <f>I45</f>
        <v>0</v>
      </c>
    </row>
    <row r="46" spans="1:10" s="24" customFormat="1" ht="63" customHeight="1" x14ac:dyDescent="0.25">
      <c r="A46" s="11" t="s">
        <v>69</v>
      </c>
      <c r="B46" s="11" t="s">
        <v>70</v>
      </c>
      <c r="C46" s="11" t="s">
        <v>67</v>
      </c>
      <c r="D46" s="49" t="s">
        <v>71</v>
      </c>
      <c r="E46" s="13"/>
      <c r="F46" s="22"/>
      <c r="G46" s="23">
        <f t="shared" si="8"/>
        <v>500000</v>
      </c>
      <c r="H46" s="29">
        <f>500000</f>
        <v>500000</v>
      </c>
      <c r="I46" s="29">
        <v>0</v>
      </c>
      <c r="J46" s="29">
        <f t="shared" ref="J46:J49" si="9">I46</f>
        <v>0</v>
      </c>
    </row>
    <row r="47" spans="1:10" s="24" customFormat="1" ht="47.25" customHeight="1" x14ac:dyDescent="0.25">
      <c r="A47" s="11" t="s">
        <v>72</v>
      </c>
      <c r="B47" s="11" t="s">
        <v>73</v>
      </c>
      <c r="C47" s="11" t="s">
        <v>67</v>
      </c>
      <c r="D47" s="49" t="s">
        <v>74</v>
      </c>
      <c r="E47" s="13"/>
      <c r="F47" s="22"/>
      <c r="G47" s="23">
        <f t="shared" si="8"/>
        <v>2000</v>
      </c>
      <c r="H47" s="29">
        <v>2000</v>
      </c>
      <c r="I47" s="29">
        <v>0</v>
      </c>
      <c r="J47" s="29">
        <f>I47</f>
        <v>0</v>
      </c>
    </row>
    <row r="48" spans="1:10" s="24" customFormat="1" ht="47.25" customHeight="1" x14ac:dyDescent="0.25">
      <c r="A48" s="11" t="s">
        <v>75</v>
      </c>
      <c r="B48" s="11" t="s">
        <v>76</v>
      </c>
      <c r="C48" s="11" t="s">
        <v>67</v>
      </c>
      <c r="D48" s="49" t="s">
        <v>77</v>
      </c>
      <c r="E48" s="13"/>
      <c r="F48" s="22"/>
      <c r="G48" s="23">
        <f t="shared" si="8"/>
        <v>21351</v>
      </c>
      <c r="H48" s="29">
        <f>17127+4224</f>
        <v>21351</v>
      </c>
      <c r="I48" s="29">
        <v>0</v>
      </c>
      <c r="J48" s="29">
        <v>0</v>
      </c>
    </row>
    <row r="49" spans="1:10" s="24" customFormat="1" ht="100.2" customHeight="1" x14ac:dyDescent="0.25">
      <c r="A49" s="11" t="s">
        <v>78</v>
      </c>
      <c r="B49" s="11" t="s">
        <v>79</v>
      </c>
      <c r="C49" s="11" t="s">
        <v>80</v>
      </c>
      <c r="D49" s="49" t="s">
        <v>81</v>
      </c>
      <c r="E49" s="13"/>
      <c r="F49" s="22"/>
      <c r="G49" s="23">
        <f t="shared" si="8"/>
        <v>360200</v>
      </c>
      <c r="H49" s="29">
        <v>360200</v>
      </c>
      <c r="I49" s="29">
        <v>0</v>
      </c>
      <c r="J49" s="29">
        <f t="shared" si="9"/>
        <v>0</v>
      </c>
    </row>
    <row r="50" spans="1:10" s="24" customFormat="1" ht="45.75" customHeight="1" x14ac:dyDescent="0.25">
      <c r="A50" s="50" t="s">
        <v>82</v>
      </c>
      <c r="B50" s="50" t="s">
        <v>83</v>
      </c>
      <c r="C50" s="51" t="s">
        <v>84</v>
      </c>
      <c r="D50" s="34" t="s">
        <v>85</v>
      </c>
      <c r="E50" s="13"/>
      <c r="F50" s="22"/>
      <c r="G50" s="23">
        <f>H50+I50</f>
        <v>5270760</v>
      </c>
      <c r="H50" s="29">
        <f>5236260+26000</f>
        <v>5262260</v>
      </c>
      <c r="I50" s="29">
        <v>8500</v>
      </c>
      <c r="J50" s="29">
        <v>0</v>
      </c>
    </row>
    <row r="51" spans="1:10" s="24" customFormat="1" ht="44.25" customHeight="1" x14ac:dyDescent="0.25">
      <c r="A51" s="11" t="s">
        <v>86</v>
      </c>
      <c r="B51" s="11">
        <v>3242</v>
      </c>
      <c r="C51" s="11" t="s">
        <v>84</v>
      </c>
      <c r="D51" s="49" t="s">
        <v>87</v>
      </c>
      <c r="E51" s="13"/>
      <c r="F51" s="22"/>
      <c r="G51" s="23">
        <f t="shared" si="8"/>
        <v>1805700</v>
      </c>
      <c r="H51" s="29">
        <f>1115200-90000-20000-100000+100000+600000+200500</f>
        <v>1805700</v>
      </c>
      <c r="I51" s="29">
        <v>0</v>
      </c>
      <c r="J51" s="29">
        <f>I51</f>
        <v>0</v>
      </c>
    </row>
    <row r="52" spans="1:10" s="24" customFormat="1" ht="100.5" customHeight="1" x14ac:dyDescent="0.25">
      <c r="A52" s="11"/>
      <c r="B52" s="11"/>
      <c r="C52" s="11"/>
      <c r="D52" s="49"/>
      <c r="E52" s="13" t="s">
        <v>88</v>
      </c>
      <c r="F52" s="13" t="s">
        <v>89</v>
      </c>
      <c r="G52" s="14">
        <f>G54</f>
        <v>70000</v>
      </c>
      <c r="H52" s="14">
        <f>H54</f>
        <v>70000</v>
      </c>
      <c r="I52" s="14">
        <f>I54</f>
        <v>0</v>
      </c>
      <c r="J52" s="14">
        <f>J54</f>
        <v>0</v>
      </c>
    </row>
    <row r="53" spans="1:10" s="24" customFormat="1" ht="22.5" customHeight="1" x14ac:dyDescent="0.25">
      <c r="A53" s="11"/>
      <c r="B53" s="11"/>
      <c r="C53" s="11"/>
      <c r="D53" s="49"/>
      <c r="E53" s="15" t="s">
        <v>18</v>
      </c>
      <c r="F53" s="22"/>
      <c r="G53" s="23"/>
      <c r="H53" s="29"/>
      <c r="I53" s="52"/>
      <c r="J53" s="52"/>
    </row>
    <row r="54" spans="1:10" s="24" customFormat="1" ht="29.25" customHeight="1" x14ac:dyDescent="0.25">
      <c r="A54" s="20" t="s">
        <v>19</v>
      </c>
      <c r="B54" s="20"/>
      <c r="C54" s="20"/>
      <c r="D54" s="21" t="s">
        <v>20</v>
      </c>
      <c r="E54" s="13"/>
      <c r="F54" s="22"/>
      <c r="G54" s="23">
        <f t="shared" ref="G54:J55" si="10">G55</f>
        <v>70000</v>
      </c>
      <c r="H54" s="23">
        <f t="shared" si="10"/>
        <v>70000</v>
      </c>
      <c r="I54" s="23">
        <f t="shared" si="10"/>
        <v>0</v>
      </c>
      <c r="J54" s="23">
        <f t="shared" si="10"/>
        <v>0</v>
      </c>
    </row>
    <row r="55" spans="1:10" s="24" customFormat="1" ht="28.5" customHeight="1" x14ac:dyDescent="0.25">
      <c r="A55" s="25" t="s">
        <v>21</v>
      </c>
      <c r="B55" s="25"/>
      <c r="C55" s="25"/>
      <c r="D55" s="26" t="s">
        <v>20</v>
      </c>
      <c r="E55" s="13"/>
      <c r="F55" s="22"/>
      <c r="G55" s="23">
        <f t="shared" si="10"/>
        <v>70000</v>
      </c>
      <c r="H55" s="23">
        <f t="shared" si="10"/>
        <v>70000</v>
      </c>
      <c r="I55" s="23">
        <f t="shared" si="10"/>
        <v>0</v>
      </c>
      <c r="J55" s="23">
        <f t="shared" si="10"/>
        <v>0</v>
      </c>
    </row>
    <row r="56" spans="1:10" s="24" customFormat="1" ht="49.2" customHeight="1" x14ac:dyDescent="0.25">
      <c r="A56" s="11" t="s">
        <v>86</v>
      </c>
      <c r="B56" s="11">
        <v>3242</v>
      </c>
      <c r="C56" s="11" t="s">
        <v>84</v>
      </c>
      <c r="D56" s="49" t="s">
        <v>87</v>
      </c>
      <c r="E56" s="15"/>
      <c r="F56" s="48"/>
      <c r="G56" s="23">
        <f>H56</f>
        <v>70000</v>
      </c>
      <c r="H56" s="29">
        <f>90000-20000</f>
        <v>70000</v>
      </c>
      <c r="I56" s="29">
        <v>0</v>
      </c>
      <c r="J56" s="29">
        <v>0</v>
      </c>
    </row>
    <row r="57" spans="1:10" s="24" customFormat="1" ht="67.5" customHeight="1" x14ac:dyDescent="0.25">
      <c r="A57" s="11"/>
      <c r="B57" s="11"/>
      <c r="C57" s="11"/>
      <c r="D57" s="53"/>
      <c r="E57" s="13" t="s">
        <v>90</v>
      </c>
      <c r="F57" s="13" t="s">
        <v>91</v>
      </c>
      <c r="G57" s="14">
        <f>H57+I57</f>
        <v>40000</v>
      </c>
      <c r="H57" s="39">
        <f>H59</f>
        <v>40000</v>
      </c>
      <c r="I57" s="39">
        <f>I59</f>
        <v>0</v>
      </c>
      <c r="J57" s="39">
        <f>J59</f>
        <v>0</v>
      </c>
    </row>
    <row r="58" spans="1:10" s="24" customFormat="1" x14ac:dyDescent="0.25">
      <c r="A58" s="11"/>
      <c r="B58" s="11"/>
      <c r="C58" s="11"/>
      <c r="D58" s="53"/>
      <c r="E58" s="15" t="s">
        <v>50</v>
      </c>
      <c r="F58" s="22"/>
      <c r="G58" s="44"/>
      <c r="H58" s="45"/>
      <c r="I58" s="45"/>
      <c r="J58" s="45"/>
    </row>
    <row r="59" spans="1:10" s="24" customFormat="1" ht="25.5" customHeight="1" x14ac:dyDescent="0.25">
      <c r="A59" s="13" t="s">
        <v>19</v>
      </c>
      <c r="B59" s="13"/>
      <c r="C59" s="13"/>
      <c r="D59" s="41" t="s">
        <v>20</v>
      </c>
      <c r="E59" s="54"/>
      <c r="F59" s="55"/>
      <c r="G59" s="16">
        <f>H59+I59</f>
        <v>40000</v>
      </c>
      <c r="H59" s="19">
        <f t="shared" ref="H59:J60" si="11">H60</f>
        <v>40000</v>
      </c>
      <c r="I59" s="19">
        <f t="shared" si="11"/>
        <v>0</v>
      </c>
      <c r="J59" s="19">
        <f t="shared" si="11"/>
        <v>0</v>
      </c>
    </row>
    <row r="60" spans="1:10" s="24" customFormat="1" ht="25.5" customHeight="1" x14ac:dyDescent="0.25">
      <c r="A60" s="25" t="s">
        <v>21</v>
      </c>
      <c r="B60" s="25"/>
      <c r="C60" s="25"/>
      <c r="D60" s="26" t="s">
        <v>20</v>
      </c>
      <c r="E60" s="13"/>
      <c r="F60" s="22"/>
      <c r="G60" s="16">
        <f>H60+I60</f>
        <v>40000</v>
      </c>
      <c r="H60" s="19">
        <f t="shared" si="11"/>
        <v>40000</v>
      </c>
      <c r="I60" s="19">
        <f t="shared" si="11"/>
        <v>0</v>
      </c>
      <c r="J60" s="19">
        <f t="shared" si="11"/>
        <v>0</v>
      </c>
    </row>
    <row r="61" spans="1:10" s="24" customFormat="1" ht="50.4" customHeight="1" x14ac:dyDescent="0.25">
      <c r="A61" s="11" t="s">
        <v>86</v>
      </c>
      <c r="B61" s="11">
        <v>3242</v>
      </c>
      <c r="C61" s="11" t="s">
        <v>84</v>
      </c>
      <c r="D61" s="56" t="s">
        <v>87</v>
      </c>
      <c r="E61" s="13"/>
      <c r="F61" s="22"/>
      <c r="G61" s="16">
        <f>H61+I61</f>
        <v>40000</v>
      </c>
      <c r="H61" s="17">
        <f>20000+20000</f>
        <v>40000</v>
      </c>
      <c r="I61" s="17">
        <v>0</v>
      </c>
      <c r="J61" s="45">
        <f>I61</f>
        <v>0</v>
      </c>
    </row>
    <row r="62" spans="1:10" s="24" customFormat="1" ht="84" customHeight="1" x14ac:dyDescent="0.25">
      <c r="A62" s="27"/>
      <c r="B62" s="27"/>
      <c r="C62" s="11"/>
      <c r="D62" s="57"/>
      <c r="E62" s="13" t="s">
        <v>92</v>
      </c>
      <c r="F62" s="13" t="s">
        <v>93</v>
      </c>
      <c r="G62" s="14">
        <f>H62+I62</f>
        <v>33648150</v>
      </c>
      <c r="H62" s="58">
        <f>H64</f>
        <v>33593850</v>
      </c>
      <c r="I62" s="58">
        <f>I64</f>
        <v>54300</v>
      </c>
      <c r="J62" s="58">
        <f>J64</f>
        <v>0</v>
      </c>
    </row>
    <row r="63" spans="1:10" ht="19.5" customHeight="1" x14ac:dyDescent="0.25">
      <c r="A63" s="11"/>
      <c r="B63" s="11"/>
      <c r="C63" s="11"/>
      <c r="D63" s="11"/>
      <c r="E63" s="13" t="s">
        <v>50</v>
      </c>
      <c r="F63" s="13"/>
      <c r="G63" s="16"/>
      <c r="H63" s="19"/>
      <c r="I63" s="19"/>
      <c r="J63" s="19"/>
    </row>
    <row r="64" spans="1:10" s="36" customFormat="1" ht="27.75" customHeight="1" x14ac:dyDescent="0.25">
      <c r="A64" s="13" t="s">
        <v>19</v>
      </c>
      <c r="B64" s="13"/>
      <c r="C64" s="13"/>
      <c r="D64" s="41" t="s">
        <v>20</v>
      </c>
      <c r="E64" s="13"/>
      <c r="F64" s="13"/>
      <c r="G64" s="16">
        <f>H64+I64</f>
        <v>33648150</v>
      </c>
      <c r="H64" s="16">
        <f>H65</f>
        <v>33593850</v>
      </c>
      <c r="I64" s="16">
        <f>I65</f>
        <v>54300</v>
      </c>
      <c r="J64" s="16">
        <f>J65</f>
        <v>0</v>
      </c>
    </row>
    <row r="65" spans="1:10" ht="23.25" customHeight="1" x14ac:dyDescent="0.25">
      <c r="A65" s="25" t="s">
        <v>21</v>
      </c>
      <c r="B65" s="25"/>
      <c r="C65" s="25"/>
      <c r="D65" s="26" t="s">
        <v>20</v>
      </c>
      <c r="E65" s="13"/>
      <c r="F65" s="13"/>
      <c r="G65" s="16">
        <f>H65+I65</f>
        <v>33648150</v>
      </c>
      <c r="H65" s="19">
        <f>SUM(H66:H70)</f>
        <v>33593850</v>
      </c>
      <c r="I65" s="19">
        <f>SUM(I66:I70)</f>
        <v>54300</v>
      </c>
      <c r="J65" s="19">
        <f>SUM(J66:J70)</f>
        <v>0</v>
      </c>
    </row>
    <row r="66" spans="1:10" ht="41.4" customHeight="1" x14ac:dyDescent="0.25">
      <c r="A66" s="11" t="s">
        <v>94</v>
      </c>
      <c r="B66" s="11" t="s">
        <v>95</v>
      </c>
      <c r="C66" s="11" t="s">
        <v>96</v>
      </c>
      <c r="D66" s="59" t="s">
        <v>97</v>
      </c>
      <c r="E66" s="13"/>
      <c r="F66" s="13"/>
      <c r="G66" s="16">
        <f>H66+I66</f>
        <v>2000000</v>
      </c>
      <c r="H66" s="17">
        <v>2000000</v>
      </c>
      <c r="I66" s="17">
        <v>0</v>
      </c>
      <c r="J66" s="19">
        <f>I66</f>
        <v>0</v>
      </c>
    </row>
    <row r="67" spans="1:10" ht="46.5" customHeight="1" x14ac:dyDescent="0.25">
      <c r="A67" s="11" t="s">
        <v>98</v>
      </c>
      <c r="B67" s="11" t="s">
        <v>99</v>
      </c>
      <c r="C67" s="11" t="s">
        <v>96</v>
      </c>
      <c r="D67" s="59" t="s">
        <v>100</v>
      </c>
      <c r="E67" s="13"/>
      <c r="F67" s="13"/>
      <c r="G67" s="16">
        <f>H67+I67</f>
        <v>3680000</v>
      </c>
      <c r="H67" s="17">
        <f>3600000+80000</f>
        <v>3680000</v>
      </c>
      <c r="I67" s="17">
        <v>0</v>
      </c>
      <c r="J67" s="17">
        <f>I67</f>
        <v>0</v>
      </c>
    </row>
    <row r="68" spans="1:10" s="24" customFormat="1" ht="29.25" customHeight="1" x14ac:dyDescent="0.25">
      <c r="A68" s="11" t="s">
        <v>101</v>
      </c>
      <c r="B68" s="11" t="s">
        <v>102</v>
      </c>
      <c r="C68" s="11" t="s">
        <v>96</v>
      </c>
      <c r="D68" s="30" t="s">
        <v>103</v>
      </c>
      <c r="E68" s="13"/>
      <c r="F68" s="22"/>
      <c r="G68" s="16">
        <f>H68+I68</f>
        <v>9084980</v>
      </c>
      <c r="H68" s="17">
        <f>9034980+50000</f>
        <v>9084980</v>
      </c>
      <c r="I68" s="17">
        <v>0</v>
      </c>
      <c r="J68" s="17">
        <f>I68</f>
        <v>0</v>
      </c>
    </row>
    <row r="69" spans="1:10" s="24" customFormat="1" ht="63" customHeight="1" x14ac:dyDescent="0.25">
      <c r="A69" s="11" t="s">
        <v>26</v>
      </c>
      <c r="B69" s="11" t="s">
        <v>27</v>
      </c>
      <c r="C69" s="11" t="s">
        <v>28</v>
      </c>
      <c r="D69" s="30" t="s">
        <v>29</v>
      </c>
      <c r="E69" s="13"/>
      <c r="F69" s="22"/>
      <c r="G69" s="16">
        <f t="shared" ref="G69:G70" si="12">H69+I69</f>
        <v>18828870</v>
      </c>
      <c r="H69" s="17">
        <f>3341000+299000+16058000-16158000+5798000+3324366+7035634-869130</f>
        <v>18828870</v>
      </c>
      <c r="I69" s="17">
        <v>0</v>
      </c>
      <c r="J69" s="17">
        <f>I69</f>
        <v>0</v>
      </c>
    </row>
    <row r="70" spans="1:10" s="24" customFormat="1" ht="31.5" customHeight="1" x14ac:dyDescent="0.25">
      <c r="A70" s="11" t="s">
        <v>104</v>
      </c>
      <c r="B70" s="11" t="s">
        <v>105</v>
      </c>
      <c r="C70" s="11" t="s">
        <v>106</v>
      </c>
      <c r="D70" s="30" t="s">
        <v>107</v>
      </c>
      <c r="E70" s="54"/>
      <c r="F70" s="55"/>
      <c r="G70" s="16">
        <f t="shared" si="12"/>
        <v>54300</v>
      </c>
      <c r="H70" s="17">
        <v>0</v>
      </c>
      <c r="I70" s="17">
        <v>54300</v>
      </c>
      <c r="J70" s="17">
        <v>0</v>
      </c>
    </row>
    <row r="71" spans="1:10" ht="93.6" customHeight="1" x14ac:dyDescent="0.25">
      <c r="A71" s="11"/>
      <c r="B71" s="11"/>
      <c r="C71" s="11"/>
      <c r="D71" s="11"/>
      <c r="E71" s="54" t="s">
        <v>108</v>
      </c>
      <c r="F71" s="13" t="s">
        <v>109</v>
      </c>
      <c r="G71" s="14">
        <f>H71+I71</f>
        <v>1902130</v>
      </c>
      <c r="H71" s="39">
        <f>H73</f>
        <v>1802130</v>
      </c>
      <c r="I71" s="39">
        <f>I73</f>
        <v>100000</v>
      </c>
      <c r="J71" s="39">
        <f>J73</f>
        <v>100000</v>
      </c>
    </row>
    <row r="72" spans="1:10" ht="18" customHeight="1" x14ac:dyDescent="0.25">
      <c r="A72" s="11"/>
      <c r="B72" s="11"/>
      <c r="C72" s="11"/>
      <c r="D72" s="11"/>
      <c r="E72" s="15" t="s">
        <v>50</v>
      </c>
      <c r="F72" s="13"/>
      <c r="G72" s="16"/>
      <c r="H72" s="19"/>
      <c r="I72" s="19"/>
      <c r="J72" s="19"/>
    </row>
    <row r="73" spans="1:10" ht="27" customHeight="1" x14ac:dyDescent="0.25">
      <c r="A73" s="13" t="s">
        <v>19</v>
      </c>
      <c r="B73" s="13"/>
      <c r="C73" s="13"/>
      <c r="D73" s="41" t="s">
        <v>20</v>
      </c>
      <c r="E73" s="13"/>
      <c r="F73" s="13"/>
      <c r="G73" s="16">
        <f t="shared" ref="G73:G78" si="13">H73+I73</f>
        <v>1902130</v>
      </c>
      <c r="H73" s="16">
        <f>H74</f>
        <v>1802130</v>
      </c>
      <c r="I73" s="16">
        <f>I74</f>
        <v>100000</v>
      </c>
      <c r="J73" s="16">
        <f>J74</f>
        <v>100000</v>
      </c>
    </row>
    <row r="74" spans="1:10" ht="24" customHeight="1" x14ac:dyDescent="0.25">
      <c r="A74" s="25" t="s">
        <v>21</v>
      </c>
      <c r="B74" s="25"/>
      <c r="C74" s="25"/>
      <c r="D74" s="26" t="s">
        <v>20</v>
      </c>
      <c r="E74" s="13"/>
      <c r="F74" s="13"/>
      <c r="G74" s="16">
        <f t="shared" si="13"/>
        <v>1902130</v>
      </c>
      <c r="H74" s="19">
        <f>SUM(H75:H77)</f>
        <v>1802130</v>
      </c>
      <c r="I74" s="19">
        <f>SUM(I75:I77)</f>
        <v>100000</v>
      </c>
      <c r="J74" s="19">
        <f>SUM(J75:J77)</f>
        <v>100000</v>
      </c>
    </row>
    <row r="75" spans="1:10" ht="45" customHeight="1" x14ac:dyDescent="0.25">
      <c r="A75" s="11" t="s">
        <v>110</v>
      </c>
      <c r="B75" s="11" t="s">
        <v>111</v>
      </c>
      <c r="C75" s="11" t="s">
        <v>112</v>
      </c>
      <c r="D75" s="59" t="s">
        <v>113</v>
      </c>
      <c r="E75" s="15"/>
      <c r="F75" s="15"/>
      <c r="G75" s="16">
        <f t="shared" si="13"/>
        <v>400000</v>
      </c>
      <c r="H75" s="17">
        <v>300000</v>
      </c>
      <c r="I75" s="17">
        <v>100000</v>
      </c>
      <c r="J75" s="17">
        <f>I75</f>
        <v>100000</v>
      </c>
    </row>
    <row r="76" spans="1:10" ht="31.2" customHeight="1" x14ac:dyDescent="0.25">
      <c r="A76" s="11" t="s">
        <v>114</v>
      </c>
      <c r="B76" s="11" t="s">
        <v>115</v>
      </c>
      <c r="C76" s="11" t="s">
        <v>112</v>
      </c>
      <c r="D76" s="59" t="s">
        <v>116</v>
      </c>
      <c r="E76" s="15"/>
      <c r="F76" s="15"/>
      <c r="G76" s="16">
        <f t="shared" si="13"/>
        <v>1446930</v>
      </c>
      <c r="H76" s="17">
        <v>1446930</v>
      </c>
      <c r="I76" s="17">
        <v>0</v>
      </c>
      <c r="J76" s="17">
        <f>I76</f>
        <v>0</v>
      </c>
    </row>
    <row r="77" spans="1:10" s="24" customFormat="1" ht="30.6" customHeight="1" x14ac:dyDescent="0.25">
      <c r="A77" s="11" t="s">
        <v>53</v>
      </c>
      <c r="B77" s="11">
        <v>9770</v>
      </c>
      <c r="C77" s="11" t="s">
        <v>54</v>
      </c>
      <c r="D77" s="30" t="s">
        <v>117</v>
      </c>
      <c r="E77" s="13"/>
      <c r="F77" s="22"/>
      <c r="G77" s="16">
        <f t="shared" si="13"/>
        <v>55200</v>
      </c>
      <c r="H77" s="17">
        <f>H78</f>
        <v>55200</v>
      </c>
      <c r="I77" s="17">
        <v>0</v>
      </c>
      <c r="J77" s="17">
        <f>I77</f>
        <v>0</v>
      </c>
    </row>
    <row r="78" spans="1:10" s="24" customFormat="1" ht="85.2" customHeight="1" x14ac:dyDescent="0.25">
      <c r="A78" s="11"/>
      <c r="B78" s="11"/>
      <c r="C78" s="11"/>
      <c r="D78" s="38" t="s">
        <v>118</v>
      </c>
      <c r="E78" s="13"/>
      <c r="F78" s="22"/>
      <c r="G78" s="16">
        <f t="shared" si="13"/>
        <v>55200</v>
      </c>
      <c r="H78" s="17">
        <v>55200</v>
      </c>
      <c r="I78" s="17">
        <v>0</v>
      </c>
      <c r="J78" s="17">
        <f>I78</f>
        <v>0</v>
      </c>
    </row>
    <row r="79" spans="1:10" s="24" customFormat="1" ht="56.4" customHeight="1" x14ac:dyDescent="0.25">
      <c r="A79" s="11"/>
      <c r="B79" s="11"/>
      <c r="C79" s="11"/>
      <c r="D79" s="38"/>
      <c r="E79" s="13" t="s">
        <v>119</v>
      </c>
      <c r="F79" s="13" t="s">
        <v>120</v>
      </c>
      <c r="G79" s="16">
        <f>H79+I79</f>
        <v>260000</v>
      </c>
      <c r="H79" s="19">
        <f>H81</f>
        <v>0</v>
      </c>
      <c r="I79" s="19">
        <f>I81</f>
        <v>260000</v>
      </c>
      <c r="J79" s="19">
        <f>I79</f>
        <v>260000</v>
      </c>
    </row>
    <row r="80" spans="1:10" s="24" customFormat="1" ht="21" customHeight="1" x14ac:dyDescent="0.25">
      <c r="A80" s="11"/>
      <c r="B80" s="11"/>
      <c r="C80" s="11"/>
      <c r="D80" s="38"/>
      <c r="E80" s="13" t="s">
        <v>50</v>
      </c>
      <c r="F80" s="22"/>
      <c r="G80" s="16"/>
      <c r="H80" s="17"/>
      <c r="I80" s="17"/>
      <c r="J80" s="17"/>
    </row>
    <row r="81" spans="1:10" ht="29.4" customHeight="1" x14ac:dyDescent="0.25">
      <c r="A81" s="11" t="s">
        <v>19</v>
      </c>
      <c r="B81" s="11"/>
      <c r="C81" s="11"/>
      <c r="D81" s="60" t="s">
        <v>20</v>
      </c>
      <c r="E81" s="13"/>
      <c r="F81" s="13"/>
      <c r="G81" s="16">
        <f>H81+I81</f>
        <v>260000</v>
      </c>
      <c r="H81" s="17">
        <f t="shared" ref="H81:I81" si="14">H82</f>
        <v>0</v>
      </c>
      <c r="I81" s="17">
        <f t="shared" si="14"/>
        <v>260000</v>
      </c>
      <c r="J81" s="17">
        <f>I81</f>
        <v>260000</v>
      </c>
    </row>
    <row r="82" spans="1:10" ht="28.2" customHeight="1" x14ac:dyDescent="0.25">
      <c r="A82" s="11" t="s">
        <v>21</v>
      </c>
      <c r="B82" s="11"/>
      <c r="C82" s="11"/>
      <c r="D82" s="60" t="s">
        <v>20</v>
      </c>
      <c r="E82" s="13"/>
      <c r="F82" s="13"/>
      <c r="G82" s="16">
        <f t="shared" ref="G82:G84" si="15">H82+I82</f>
        <v>260000</v>
      </c>
      <c r="H82" s="17">
        <f>H86+H83</f>
        <v>0</v>
      </c>
      <c r="I82" s="17">
        <f t="shared" ref="I82:J82" si="16">I86+I83</f>
        <v>260000</v>
      </c>
      <c r="J82" s="17">
        <f t="shared" si="16"/>
        <v>260000</v>
      </c>
    </row>
    <row r="83" spans="1:10" s="24" customFormat="1" ht="30.6" customHeight="1" x14ac:dyDescent="0.25">
      <c r="A83" s="11" t="s">
        <v>121</v>
      </c>
      <c r="B83" s="11" t="s">
        <v>122</v>
      </c>
      <c r="C83" s="11" t="s">
        <v>123</v>
      </c>
      <c r="D83" s="59" t="s">
        <v>124</v>
      </c>
      <c r="E83" s="59"/>
      <c r="F83" s="22"/>
      <c r="G83" s="16">
        <f t="shared" si="15"/>
        <v>260000</v>
      </c>
      <c r="H83" s="17">
        <f>H84</f>
        <v>0</v>
      </c>
      <c r="I83" s="17">
        <f t="shared" ref="I83:J83" si="17">I84</f>
        <v>260000</v>
      </c>
      <c r="J83" s="17">
        <f t="shared" si="17"/>
        <v>260000</v>
      </c>
    </row>
    <row r="84" spans="1:10" s="24" customFormat="1" ht="44.4" customHeight="1" x14ac:dyDescent="0.25">
      <c r="A84" s="11"/>
      <c r="B84" s="11"/>
      <c r="C84" s="11"/>
      <c r="D84" s="61" t="s">
        <v>125</v>
      </c>
      <c r="E84" s="59"/>
      <c r="F84" s="22"/>
      <c r="G84" s="16">
        <f t="shared" si="15"/>
        <v>260000</v>
      </c>
      <c r="H84" s="17">
        <v>0</v>
      </c>
      <c r="I84" s="17">
        <v>260000</v>
      </c>
      <c r="J84" s="17">
        <f>I84</f>
        <v>260000</v>
      </c>
    </row>
    <row r="85" spans="1:10" s="24" customFormat="1" ht="68.400000000000006" customHeight="1" x14ac:dyDescent="0.25">
      <c r="A85" s="11"/>
      <c r="B85" s="11"/>
      <c r="C85" s="11"/>
      <c r="D85" s="38"/>
      <c r="E85" s="13" t="s">
        <v>126</v>
      </c>
      <c r="F85" s="22" t="s">
        <v>127</v>
      </c>
      <c r="G85" s="16">
        <f>H85+I85</f>
        <v>739600</v>
      </c>
      <c r="H85" s="19">
        <f>H87</f>
        <v>360800</v>
      </c>
      <c r="I85" s="19">
        <f>I87</f>
        <v>378800</v>
      </c>
      <c r="J85" s="19">
        <f>I85</f>
        <v>378800</v>
      </c>
    </row>
    <row r="86" spans="1:10" s="24" customFormat="1" ht="21" customHeight="1" x14ac:dyDescent="0.25">
      <c r="A86" s="11"/>
      <c r="B86" s="11"/>
      <c r="C86" s="11"/>
      <c r="D86" s="38"/>
      <c r="E86" s="13" t="s">
        <v>50</v>
      </c>
      <c r="F86" s="22"/>
      <c r="G86" s="16"/>
      <c r="H86" s="17"/>
      <c r="I86" s="17"/>
      <c r="J86" s="17"/>
    </row>
    <row r="87" spans="1:10" ht="29.4" customHeight="1" x14ac:dyDescent="0.25">
      <c r="A87" s="11" t="s">
        <v>19</v>
      </c>
      <c r="B87" s="11"/>
      <c r="C87" s="11"/>
      <c r="D87" s="60" t="s">
        <v>20</v>
      </c>
      <c r="E87" s="13"/>
      <c r="F87" s="13"/>
      <c r="G87" s="16">
        <f>H87+I87</f>
        <v>739600</v>
      </c>
      <c r="H87" s="17">
        <f t="shared" ref="H87:I91" si="18">H88</f>
        <v>360800</v>
      </c>
      <c r="I87" s="17">
        <f t="shared" si="18"/>
        <v>378800</v>
      </c>
      <c r="J87" s="17">
        <f>I87</f>
        <v>378800</v>
      </c>
    </row>
    <row r="88" spans="1:10" ht="28.2" customHeight="1" x14ac:dyDescent="0.25">
      <c r="A88" s="11" t="s">
        <v>21</v>
      </c>
      <c r="B88" s="11"/>
      <c r="C88" s="11"/>
      <c r="D88" s="60" t="s">
        <v>20</v>
      </c>
      <c r="E88" s="13"/>
      <c r="F88" s="13"/>
      <c r="G88" s="16">
        <f t="shared" ref="G88:G92" si="19">H88+I88</f>
        <v>739600</v>
      </c>
      <c r="H88" s="17">
        <f>H91+H89</f>
        <v>360800</v>
      </c>
      <c r="I88" s="17">
        <f t="shared" ref="I88:J88" si="20">I91+I89</f>
        <v>378800</v>
      </c>
      <c r="J88" s="17">
        <f t="shared" si="20"/>
        <v>378800</v>
      </c>
    </row>
    <row r="89" spans="1:10" s="24" customFormat="1" ht="30.6" customHeight="1" x14ac:dyDescent="0.25">
      <c r="A89" s="11" t="s">
        <v>53</v>
      </c>
      <c r="B89" s="11">
        <v>9770</v>
      </c>
      <c r="C89" s="11" t="s">
        <v>54</v>
      </c>
      <c r="D89" s="30" t="s">
        <v>117</v>
      </c>
      <c r="E89" s="13"/>
      <c r="F89" s="22"/>
      <c r="G89" s="16">
        <f t="shared" si="19"/>
        <v>464600</v>
      </c>
      <c r="H89" s="17">
        <f>H90</f>
        <v>185800</v>
      </c>
      <c r="I89" s="17">
        <f>I90</f>
        <v>278800</v>
      </c>
      <c r="J89" s="17">
        <f>I89</f>
        <v>278800</v>
      </c>
    </row>
    <row r="90" spans="1:10" s="24" customFormat="1" ht="108" customHeight="1" x14ac:dyDescent="0.25">
      <c r="A90" s="11"/>
      <c r="B90" s="11"/>
      <c r="C90" s="11"/>
      <c r="D90" s="38" t="s">
        <v>128</v>
      </c>
      <c r="E90" s="13"/>
      <c r="F90" s="22"/>
      <c r="G90" s="16">
        <f t="shared" si="19"/>
        <v>464600</v>
      </c>
      <c r="H90" s="17">
        <v>185800</v>
      </c>
      <c r="I90" s="17">
        <v>278800</v>
      </c>
      <c r="J90" s="17">
        <f>I90</f>
        <v>278800</v>
      </c>
    </row>
    <row r="91" spans="1:10" ht="61.2" customHeight="1" x14ac:dyDescent="0.25">
      <c r="A91" s="11" t="s">
        <v>129</v>
      </c>
      <c r="B91" s="11" t="s">
        <v>130</v>
      </c>
      <c r="C91" s="11" t="s">
        <v>54</v>
      </c>
      <c r="D91" s="30" t="s">
        <v>131</v>
      </c>
      <c r="E91" s="13"/>
      <c r="F91" s="13"/>
      <c r="G91" s="16">
        <f t="shared" si="19"/>
        <v>275000</v>
      </c>
      <c r="H91" s="17">
        <f t="shared" si="18"/>
        <v>175000</v>
      </c>
      <c r="I91" s="17">
        <f t="shared" si="18"/>
        <v>100000</v>
      </c>
      <c r="J91" s="17">
        <f>I91</f>
        <v>100000</v>
      </c>
    </row>
    <row r="92" spans="1:10" s="24" customFormat="1" ht="41.4" customHeight="1" x14ac:dyDescent="0.25">
      <c r="A92" s="11"/>
      <c r="B92" s="11"/>
      <c r="C92" s="11"/>
      <c r="D92" s="38" t="s">
        <v>132</v>
      </c>
      <c r="E92" s="13"/>
      <c r="F92" s="22"/>
      <c r="G92" s="16">
        <f t="shared" si="19"/>
        <v>275000</v>
      </c>
      <c r="H92" s="17">
        <v>175000</v>
      </c>
      <c r="I92" s="17">
        <v>100000</v>
      </c>
      <c r="J92" s="17">
        <f>I92</f>
        <v>100000</v>
      </c>
    </row>
    <row r="93" spans="1:10" s="24" customFormat="1" ht="94.8" customHeight="1" x14ac:dyDescent="0.25">
      <c r="A93" s="11"/>
      <c r="B93" s="11"/>
      <c r="C93" s="11"/>
      <c r="D93" s="38"/>
      <c r="E93" s="13" t="s">
        <v>133</v>
      </c>
      <c r="F93" s="22" t="s">
        <v>134</v>
      </c>
      <c r="G93" s="16">
        <f>H93+I93</f>
        <v>500000</v>
      </c>
      <c r="H93" s="19">
        <f>H95</f>
        <v>400000</v>
      </c>
      <c r="I93" s="19">
        <f>I95</f>
        <v>100000</v>
      </c>
      <c r="J93" s="19">
        <f>I93</f>
        <v>100000</v>
      </c>
    </row>
    <row r="94" spans="1:10" s="24" customFormat="1" ht="21" customHeight="1" x14ac:dyDescent="0.25">
      <c r="A94" s="11"/>
      <c r="B94" s="11"/>
      <c r="C94" s="11"/>
      <c r="D94" s="38"/>
      <c r="E94" s="13" t="s">
        <v>50</v>
      </c>
      <c r="F94" s="22"/>
      <c r="G94" s="16"/>
      <c r="H94" s="17"/>
      <c r="I94" s="17"/>
      <c r="J94" s="17"/>
    </row>
    <row r="95" spans="1:10" ht="29.4" customHeight="1" x14ac:dyDescent="0.25">
      <c r="A95" s="11" t="s">
        <v>19</v>
      </c>
      <c r="B95" s="11"/>
      <c r="C95" s="11"/>
      <c r="D95" s="60" t="s">
        <v>20</v>
      </c>
      <c r="E95" s="13"/>
      <c r="F95" s="13"/>
      <c r="G95" s="16">
        <f>H95+I95</f>
        <v>500000</v>
      </c>
      <c r="H95" s="17">
        <f t="shared" ref="H95:I97" si="21">H96</f>
        <v>400000</v>
      </c>
      <c r="I95" s="17">
        <f t="shared" si="21"/>
        <v>100000</v>
      </c>
      <c r="J95" s="17">
        <f>I95</f>
        <v>100000</v>
      </c>
    </row>
    <row r="96" spans="1:10" ht="28.2" customHeight="1" x14ac:dyDescent="0.25">
      <c r="A96" s="11" t="s">
        <v>21</v>
      </c>
      <c r="B96" s="11"/>
      <c r="C96" s="11"/>
      <c r="D96" s="60" t="s">
        <v>20</v>
      </c>
      <c r="E96" s="13"/>
      <c r="F96" s="13"/>
      <c r="G96" s="16">
        <f t="shared" ref="G96:G98" si="22">H96+I96</f>
        <v>500000</v>
      </c>
      <c r="H96" s="17">
        <f t="shared" si="21"/>
        <v>400000</v>
      </c>
      <c r="I96" s="17">
        <f t="shared" si="21"/>
        <v>100000</v>
      </c>
      <c r="J96" s="17">
        <f>I96</f>
        <v>100000</v>
      </c>
    </row>
    <row r="97" spans="1:10" ht="61.2" customHeight="1" x14ac:dyDescent="0.25">
      <c r="A97" s="11" t="s">
        <v>129</v>
      </c>
      <c r="B97" s="11" t="s">
        <v>130</v>
      </c>
      <c r="C97" s="11" t="s">
        <v>54</v>
      </c>
      <c r="D97" s="30" t="s">
        <v>131</v>
      </c>
      <c r="E97" s="13"/>
      <c r="F97" s="13"/>
      <c r="G97" s="16">
        <f t="shared" si="22"/>
        <v>500000</v>
      </c>
      <c r="H97" s="17">
        <f t="shared" si="21"/>
        <v>400000</v>
      </c>
      <c r="I97" s="17">
        <f t="shared" si="21"/>
        <v>100000</v>
      </c>
      <c r="J97" s="17">
        <f>I97</f>
        <v>100000</v>
      </c>
    </row>
    <row r="98" spans="1:10" s="24" customFormat="1" ht="24.6" customHeight="1" x14ac:dyDescent="0.25">
      <c r="A98" s="11"/>
      <c r="B98" s="11"/>
      <c r="C98" s="11"/>
      <c r="D98" s="38" t="s">
        <v>135</v>
      </c>
      <c r="E98" s="13"/>
      <c r="F98" s="22"/>
      <c r="G98" s="16">
        <f t="shared" si="22"/>
        <v>500000</v>
      </c>
      <c r="H98" s="17">
        <v>400000</v>
      </c>
      <c r="I98" s="17">
        <v>100000</v>
      </c>
      <c r="J98" s="17">
        <f>I98</f>
        <v>100000</v>
      </c>
    </row>
    <row r="99" spans="1:10" s="24" customFormat="1" ht="73.2" customHeight="1" x14ac:dyDescent="0.25">
      <c r="A99" s="11"/>
      <c r="B99" s="11"/>
      <c r="C99" s="11"/>
      <c r="D99" s="38"/>
      <c r="E99" s="13" t="s">
        <v>136</v>
      </c>
      <c r="F99" s="22" t="s">
        <v>137</v>
      </c>
      <c r="G99" s="16">
        <f>H99+I99</f>
        <v>500000</v>
      </c>
      <c r="H99" s="19">
        <f>H101</f>
        <v>500000</v>
      </c>
      <c r="I99" s="19">
        <f t="shared" ref="I99:J99" si="23">I101</f>
        <v>0</v>
      </c>
      <c r="J99" s="19">
        <f t="shared" si="23"/>
        <v>0</v>
      </c>
    </row>
    <row r="100" spans="1:10" s="24" customFormat="1" ht="21" customHeight="1" x14ac:dyDescent="0.25">
      <c r="A100" s="11"/>
      <c r="B100" s="11"/>
      <c r="C100" s="11"/>
      <c r="D100" s="38"/>
      <c r="E100" s="13" t="s">
        <v>50</v>
      </c>
      <c r="F100" s="22"/>
      <c r="G100" s="16"/>
      <c r="H100" s="17"/>
      <c r="I100" s="17"/>
      <c r="J100" s="17"/>
    </row>
    <row r="101" spans="1:10" ht="28.8" customHeight="1" x14ac:dyDescent="0.25">
      <c r="A101" s="11" t="s">
        <v>19</v>
      </c>
      <c r="B101" s="11"/>
      <c r="C101" s="11"/>
      <c r="D101" s="60" t="s">
        <v>20</v>
      </c>
      <c r="E101" s="13"/>
      <c r="F101" s="13"/>
      <c r="G101" s="16">
        <f>H101+I101</f>
        <v>500000</v>
      </c>
      <c r="H101" s="17">
        <f t="shared" ref="H101:I103" si="24">H102</f>
        <v>500000</v>
      </c>
      <c r="I101" s="17">
        <f t="shared" si="24"/>
        <v>0</v>
      </c>
      <c r="J101" s="17">
        <f>I101</f>
        <v>0</v>
      </c>
    </row>
    <row r="102" spans="1:10" ht="28.8" customHeight="1" x14ac:dyDescent="0.25">
      <c r="A102" s="11" t="s">
        <v>21</v>
      </c>
      <c r="B102" s="11"/>
      <c r="C102" s="11"/>
      <c r="D102" s="60" t="s">
        <v>20</v>
      </c>
      <c r="E102" s="13"/>
      <c r="F102" s="13"/>
      <c r="G102" s="16">
        <f t="shared" ref="G102:G104" si="25">H102+I102</f>
        <v>500000</v>
      </c>
      <c r="H102" s="17">
        <f t="shared" si="24"/>
        <v>500000</v>
      </c>
      <c r="I102" s="17">
        <f t="shared" si="24"/>
        <v>0</v>
      </c>
      <c r="J102" s="17">
        <f>I102</f>
        <v>0</v>
      </c>
    </row>
    <row r="103" spans="1:10" ht="63" customHeight="1" x14ac:dyDescent="0.25">
      <c r="A103" s="11" t="s">
        <v>129</v>
      </c>
      <c r="B103" s="11" t="s">
        <v>130</v>
      </c>
      <c r="C103" s="11" t="s">
        <v>54</v>
      </c>
      <c r="D103" s="30" t="s">
        <v>131</v>
      </c>
      <c r="E103" s="13"/>
      <c r="F103" s="13"/>
      <c r="G103" s="16">
        <f t="shared" si="25"/>
        <v>500000</v>
      </c>
      <c r="H103" s="17">
        <f t="shared" si="24"/>
        <v>500000</v>
      </c>
      <c r="I103" s="17">
        <f t="shared" si="24"/>
        <v>0</v>
      </c>
      <c r="J103" s="17">
        <f>I103</f>
        <v>0</v>
      </c>
    </row>
    <row r="104" spans="1:10" s="24" customFormat="1" ht="37.200000000000003" customHeight="1" x14ac:dyDescent="0.25">
      <c r="A104" s="11"/>
      <c r="B104" s="11"/>
      <c r="C104" s="11"/>
      <c r="D104" s="38" t="s">
        <v>138</v>
      </c>
      <c r="E104" s="13"/>
      <c r="F104" s="22"/>
      <c r="G104" s="16">
        <f t="shared" si="25"/>
        <v>500000</v>
      </c>
      <c r="H104" s="17">
        <v>500000</v>
      </c>
      <c r="I104" s="17">
        <v>0</v>
      </c>
      <c r="J104" s="17">
        <f>I104</f>
        <v>0</v>
      </c>
    </row>
    <row r="105" spans="1:10" s="24" customFormat="1" ht="73.2" customHeight="1" x14ac:dyDescent="0.25">
      <c r="A105" s="11"/>
      <c r="B105" s="11"/>
      <c r="C105" s="11"/>
      <c r="D105" s="38"/>
      <c r="E105" s="13" t="s">
        <v>139</v>
      </c>
      <c r="F105" s="22" t="s">
        <v>140</v>
      </c>
      <c r="G105" s="16">
        <f>H105+I105</f>
        <v>400000</v>
      </c>
      <c r="H105" s="19">
        <f>H107</f>
        <v>400000</v>
      </c>
      <c r="I105" s="19">
        <f t="shared" ref="I105:J105" si="26">I107</f>
        <v>0</v>
      </c>
      <c r="J105" s="19">
        <f t="shared" si="26"/>
        <v>0</v>
      </c>
    </row>
    <row r="106" spans="1:10" s="24" customFormat="1" ht="21" customHeight="1" x14ac:dyDescent="0.25">
      <c r="A106" s="11"/>
      <c r="B106" s="11"/>
      <c r="C106" s="11"/>
      <c r="D106" s="38"/>
      <c r="E106" s="13" t="s">
        <v>50</v>
      </c>
      <c r="F106" s="22"/>
      <c r="G106" s="16"/>
      <c r="H106" s="17"/>
      <c r="I106" s="17"/>
      <c r="J106" s="17"/>
    </row>
    <row r="107" spans="1:10" ht="28.8" customHeight="1" x14ac:dyDescent="0.25">
      <c r="A107" s="11" t="s">
        <v>19</v>
      </c>
      <c r="B107" s="11"/>
      <c r="C107" s="11"/>
      <c r="D107" s="60" t="s">
        <v>20</v>
      </c>
      <c r="E107" s="13"/>
      <c r="F107" s="13"/>
      <c r="G107" s="16">
        <f>H107+I107</f>
        <v>400000</v>
      </c>
      <c r="H107" s="17">
        <f t="shared" ref="H107:I109" si="27">H108</f>
        <v>400000</v>
      </c>
      <c r="I107" s="17">
        <f t="shared" si="27"/>
        <v>0</v>
      </c>
      <c r="J107" s="17">
        <f>I107</f>
        <v>0</v>
      </c>
    </row>
    <row r="108" spans="1:10" ht="28.8" customHeight="1" x14ac:dyDescent="0.25">
      <c r="A108" s="11" t="s">
        <v>21</v>
      </c>
      <c r="B108" s="11"/>
      <c r="C108" s="11"/>
      <c r="D108" s="60" t="s">
        <v>20</v>
      </c>
      <c r="E108" s="13"/>
      <c r="F108" s="13"/>
      <c r="G108" s="16">
        <f t="shared" ref="G108:G110" si="28">H108+I108</f>
        <v>400000</v>
      </c>
      <c r="H108" s="17">
        <f t="shared" si="27"/>
        <v>400000</v>
      </c>
      <c r="I108" s="17">
        <f t="shared" si="27"/>
        <v>0</v>
      </c>
      <c r="J108" s="17">
        <f>I108</f>
        <v>0</v>
      </c>
    </row>
    <row r="109" spans="1:10" ht="63" customHeight="1" x14ac:dyDescent="0.25">
      <c r="A109" s="11" t="s">
        <v>129</v>
      </c>
      <c r="B109" s="11" t="s">
        <v>130</v>
      </c>
      <c r="C109" s="11" t="s">
        <v>54</v>
      </c>
      <c r="D109" s="30" t="s">
        <v>131</v>
      </c>
      <c r="E109" s="13"/>
      <c r="F109" s="13"/>
      <c r="G109" s="16">
        <f t="shared" si="28"/>
        <v>400000</v>
      </c>
      <c r="H109" s="17">
        <f t="shared" si="27"/>
        <v>400000</v>
      </c>
      <c r="I109" s="17">
        <f t="shared" si="27"/>
        <v>0</v>
      </c>
      <c r="J109" s="17">
        <f>I109</f>
        <v>0</v>
      </c>
    </row>
    <row r="110" spans="1:10" s="24" customFormat="1" ht="37.200000000000003" customHeight="1" x14ac:dyDescent="0.25">
      <c r="A110" s="11"/>
      <c r="B110" s="11"/>
      <c r="C110" s="11"/>
      <c r="D110" s="38" t="s">
        <v>141</v>
      </c>
      <c r="E110" s="13"/>
      <c r="F110" s="22"/>
      <c r="G110" s="16">
        <f t="shared" si="28"/>
        <v>400000</v>
      </c>
      <c r="H110" s="17">
        <v>400000</v>
      </c>
      <c r="I110" s="17">
        <v>0</v>
      </c>
      <c r="J110" s="17">
        <f>I110</f>
        <v>0</v>
      </c>
    </row>
    <row r="111" spans="1:10" ht="61.2" customHeight="1" x14ac:dyDescent="0.25">
      <c r="A111" s="11"/>
      <c r="B111" s="11"/>
      <c r="C111" s="11"/>
      <c r="D111" s="11"/>
      <c r="E111" s="13" t="s">
        <v>142</v>
      </c>
      <c r="F111" s="13" t="s">
        <v>143</v>
      </c>
      <c r="G111" s="14">
        <f>H111+I111</f>
        <v>2927308</v>
      </c>
      <c r="H111" s="14">
        <f>H113</f>
        <v>2927308</v>
      </c>
      <c r="I111" s="14">
        <f t="shared" ref="I111:J111" si="29">I113</f>
        <v>0</v>
      </c>
      <c r="J111" s="14">
        <f t="shared" si="29"/>
        <v>0</v>
      </c>
    </row>
    <row r="112" spans="1:10" ht="21" customHeight="1" x14ac:dyDescent="0.25">
      <c r="A112" s="11"/>
      <c r="B112" s="11"/>
      <c r="C112" s="11"/>
      <c r="D112" s="11"/>
      <c r="E112" s="15" t="s">
        <v>50</v>
      </c>
      <c r="F112" s="13"/>
      <c r="G112" s="16"/>
      <c r="H112" s="17"/>
      <c r="I112" s="42"/>
      <c r="J112" s="42"/>
    </row>
    <row r="113" spans="1:10" ht="45" customHeight="1" x14ac:dyDescent="0.25">
      <c r="A113" s="25" t="s">
        <v>30</v>
      </c>
      <c r="B113" s="11"/>
      <c r="C113" s="11"/>
      <c r="D113" s="31" t="s">
        <v>31</v>
      </c>
      <c r="E113" s="13"/>
      <c r="F113" s="13"/>
      <c r="G113" s="16">
        <f>G114</f>
        <v>2927308</v>
      </c>
      <c r="H113" s="16">
        <f>H114</f>
        <v>2927308</v>
      </c>
      <c r="I113" s="16">
        <f>I114</f>
        <v>0</v>
      </c>
      <c r="J113" s="16">
        <f>J114</f>
        <v>0</v>
      </c>
    </row>
    <row r="114" spans="1:10" ht="50.25" customHeight="1" x14ac:dyDescent="0.25">
      <c r="A114" s="25" t="s">
        <v>32</v>
      </c>
      <c r="B114" s="11"/>
      <c r="C114" s="11"/>
      <c r="D114" s="31" t="s">
        <v>31</v>
      </c>
      <c r="E114" s="13"/>
      <c r="F114" s="13"/>
      <c r="G114" s="16">
        <f>H114+I114</f>
        <v>2927308</v>
      </c>
      <c r="H114" s="16">
        <f>H117+H118+H115+H116</f>
        <v>2927308</v>
      </c>
      <c r="I114" s="16">
        <f t="shared" ref="I114:J114" si="30">I117+I118+I115+I116</f>
        <v>0</v>
      </c>
      <c r="J114" s="16">
        <f t="shared" si="30"/>
        <v>0</v>
      </c>
    </row>
    <row r="115" spans="1:10" ht="35.4" customHeight="1" x14ac:dyDescent="0.25">
      <c r="A115" s="11" t="s">
        <v>144</v>
      </c>
      <c r="B115" s="11" t="s">
        <v>80</v>
      </c>
      <c r="C115" s="11" t="s">
        <v>145</v>
      </c>
      <c r="D115" s="30" t="s">
        <v>146</v>
      </c>
      <c r="E115" s="15"/>
      <c r="F115" s="15"/>
      <c r="G115" s="16">
        <f>SUM(H115:I115)</f>
        <v>1600000</v>
      </c>
      <c r="H115" s="42">
        <f>800000+600000+200000</f>
        <v>1600000</v>
      </c>
      <c r="I115" s="42">
        <v>0</v>
      </c>
      <c r="J115" s="42">
        <v>0</v>
      </c>
    </row>
    <row r="116" spans="1:10" ht="47.4" customHeight="1" x14ac:dyDescent="0.25">
      <c r="A116" s="11" t="s">
        <v>33</v>
      </c>
      <c r="B116" s="11" t="s">
        <v>34</v>
      </c>
      <c r="C116" s="27" t="s">
        <v>35</v>
      </c>
      <c r="D116" s="34" t="s">
        <v>36</v>
      </c>
      <c r="E116" s="15"/>
      <c r="F116" s="15"/>
      <c r="G116" s="16">
        <f>SUM(H116:I116)</f>
        <v>470000</v>
      </c>
      <c r="H116" s="42">
        <f>100000+370000</f>
        <v>470000</v>
      </c>
      <c r="I116" s="42">
        <v>0</v>
      </c>
      <c r="J116" s="42">
        <v>0</v>
      </c>
    </row>
    <row r="117" spans="1:10" ht="25.2" customHeight="1" x14ac:dyDescent="0.25">
      <c r="A117" s="11" t="s">
        <v>147</v>
      </c>
      <c r="B117" s="11" t="s">
        <v>148</v>
      </c>
      <c r="C117" s="11" t="s">
        <v>149</v>
      </c>
      <c r="D117" s="62" t="s">
        <v>150</v>
      </c>
      <c r="E117" s="33"/>
      <c r="F117" s="13"/>
      <c r="G117" s="16">
        <f>H117+I117</f>
        <v>817308</v>
      </c>
      <c r="H117" s="17">
        <f>517308+300000</f>
        <v>817308</v>
      </c>
      <c r="I117" s="42">
        <v>0</v>
      </c>
      <c r="J117" s="42">
        <f>I117</f>
        <v>0</v>
      </c>
    </row>
    <row r="118" spans="1:10" ht="81" customHeight="1" x14ac:dyDescent="0.25">
      <c r="A118" s="11" t="s">
        <v>151</v>
      </c>
      <c r="B118" s="11">
        <v>3140</v>
      </c>
      <c r="C118" s="11" t="s">
        <v>152</v>
      </c>
      <c r="D118" s="30" t="s">
        <v>153</v>
      </c>
      <c r="E118" s="13"/>
      <c r="F118" s="13"/>
      <c r="G118" s="16">
        <f>H118</f>
        <v>40000</v>
      </c>
      <c r="H118" s="17">
        <v>40000</v>
      </c>
      <c r="I118" s="42">
        <v>0</v>
      </c>
      <c r="J118" s="42">
        <v>0</v>
      </c>
    </row>
    <row r="119" spans="1:10" ht="25.2" customHeight="1" x14ac:dyDescent="0.25">
      <c r="A119" s="11"/>
      <c r="B119" s="11"/>
      <c r="C119" s="11"/>
      <c r="D119" s="62"/>
      <c r="E119" s="33"/>
      <c r="F119" s="13"/>
      <c r="G119" s="16"/>
      <c r="H119" s="17"/>
      <c r="I119" s="42"/>
      <c r="J119" s="42"/>
    </row>
    <row r="120" spans="1:10" ht="39" customHeight="1" x14ac:dyDescent="0.25">
      <c r="A120" s="25"/>
      <c r="B120" s="25"/>
      <c r="C120" s="25"/>
      <c r="D120" s="26"/>
      <c r="E120" s="13" t="s">
        <v>154</v>
      </c>
      <c r="F120" s="13" t="s">
        <v>155</v>
      </c>
      <c r="G120" s="14">
        <f>G122</f>
        <v>50000</v>
      </c>
      <c r="H120" s="14">
        <f>H122</f>
        <v>50000</v>
      </c>
      <c r="I120" s="14">
        <f>I122</f>
        <v>0</v>
      </c>
      <c r="J120" s="14">
        <f>J122</f>
        <v>0</v>
      </c>
    </row>
    <row r="121" spans="1:10" ht="21.6" customHeight="1" x14ac:dyDescent="0.25">
      <c r="A121" s="25"/>
      <c r="B121" s="25"/>
      <c r="C121" s="25"/>
      <c r="D121" s="26"/>
      <c r="E121" s="15" t="s">
        <v>50</v>
      </c>
      <c r="F121" s="13"/>
      <c r="G121" s="16"/>
      <c r="H121" s="19"/>
      <c r="I121" s="19"/>
      <c r="J121" s="19"/>
    </row>
    <row r="122" spans="1:10" ht="42" customHeight="1" x14ac:dyDescent="0.25">
      <c r="A122" s="25" t="s">
        <v>30</v>
      </c>
      <c r="B122" s="25"/>
      <c r="C122" s="25"/>
      <c r="D122" s="31" t="s">
        <v>31</v>
      </c>
      <c r="E122" s="13"/>
      <c r="F122" s="22"/>
      <c r="G122" s="16">
        <f>H122</f>
        <v>50000</v>
      </c>
      <c r="H122" s="16">
        <f>H123</f>
        <v>50000</v>
      </c>
      <c r="I122" s="16">
        <f>I123</f>
        <v>0</v>
      </c>
      <c r="J122" s="16">
        <f>J123</f>
        <v>0</v>
      </c>
    </row>
    <row r="123" spans="1:10" ht="43.2" customHeight="1" x14ac:dyDescent="0.25">
      <c r="A123" s="25" t="s">
        <v>32</v>
      </c>
      <c r="B123" s="25"/>
      <c r="C123" s="25"/>
      <c r="D123" s="31" t="s">
        <v>31</v>
      </c>
      <c r="E123" s="13"/>
      <c r="F123" s="22"/>
      <c r="G123" s="16">
        <f>H123</f>
        <v>50000</v>
      </c>
      <c r="H123" s="19">
        <f>H124</f>
        <v>50000</v>
      </c>
      <c r="I123" s="19">
        <f t="shared" ref="I123:J123" si="31">I124</f>
        <v>0</v>
      </c>
      <c r="J123" s="19">
        <f t="shared" si="31"/>
        <v>0</v>
      </c>
    </row>
    <row r="124" spans="1:10" ht="33.75" customHeight="1" x14ac:dyDescent="0.25">
      <c r="A124" s="11" t="s">
        <v>156</v>
      </c>
      <c r="B124" s="11" t="s">
        <v>157</v>
      </c>
      <c r="C124" s="11" t="s">
        <v>152</v>
      </c>
      <c r="D124" s="30" t="s">
        <v>158</v>
      </c>
      <c r="E124" s="13"/>
      <c r="F124" s="22"/>
      <c r="G124" s="16">
        <f>H124</f>
        <v>50000</v>
      </c>
      <c r="H124" s="17">
        <v>50000</v>
      </c>
      <c r="I124" s="17">
        <v>0</v>
      </c>
      <c r="J124" s="17">
        <v>0</v>
      </c>
    </row>
    <row r="125" spans="1:10" s="24" customFormat="1" ht="29.25" hidden="1" customHeight="1" x14ac:dyDescent="0.25">
      <c r="A125" s="11" t="s">
        <v>159</v>
      </c>
      <c r="B125" s="11">
        <v>7130</v>
      </c>
      <c r="C125" s="11" t="s">
        <v>160</v>
      </c>
      <c r="D125" s="63" t="s">
        <v>161</v>
      </c>
      <c r="E125" s="13"/>
      <c r="F125" s="22"/>
      <c r="G125" s="16">
        <f>H125+I125</f>
        <v>0</v>
      </c>
      <c r="H125" s="17"/>
      <c r="I125" s="17">
        <v>0</v>
      </c>
      <c r="J125" s="45">
        <f>I125</f>
        <v>0</v>
      </c>
    </row>
    <row r="126" spans="1:10" s="24" customFormat="1" ht="43.5" hidden="1" customHeight="1" x14ac:dyDescent="0.25">
      <c r="A126" s="11" t="s">
        <v>162</v>
      </c>
      <c r="B126" s="11" t="s">
        <v>163</v>
      </c>
      <c r="C126" s="11" t="s">
        <v>39</v>
      </c>
      <c r="D126" s="37" t="s">
        <v>164</v>
      </c>
      <c r="E126" s="13"/>
      <c r="F126" s="22"/>
      <c r="G126" s="16">
        <f>H126+I126</f>
        <v>0</v>
      </c>
      <c r="H126" s="17">
        <v>0</v>
      </c>
      <c r="I126" s="17">
        <f>400000-400000</f>
        <v>0</v>
      </c>
      <c r="J126" s="45">
        <f>I126</f>
        <v>0</v>
      </c>
    </row>
    <row r="127" spans="1:10" s="64" customFormat="1" ht="81" hidden="1" customHeight="1" x14ac:dyDescent="0.25">
      <c r="A127" s="11"/>
      <c r="B127" s="11"/>
      <c r="C127" s="11"/>
      <c r="D127" s="30"/>
      <c r="E127" s="13" t="s">
        <v>165</v>
      </c>
      <c r="F127" s="13" t="s">
        <v>166</v>
      </c>
      <c r="G127" s="14">
        <f>H127+I127</f>
        <v>0</v>
      </c>
      <c r="H127" s="39">
        <f>H129</f>
        <v>0</v>
      </c>
      <c r="I127" s="39">
        <f>I129</f>
        <v>0</v>
      </c>
      <c r="J127" s="39">
        <f>J129</f>
        <v>0</v>
      </c>
    </row>
    <row r="128" spans="1:10" s="64" customFormat="1" ht="19.5" hidden="1" customHeight="1" x14ac:dyDescent="0.25">
      <c r="A128" s="11"/>
      <c r="B128" s="11"/>
      <c r="C128" s="11"/>
      <c r="D128" s="30"/>
      <c r="E128" s="15" t="s">
        <v>50</v>
      </c>
      <c r="F128" s="13"/>
      <c r="G128" s="16"/>
      <c r="H128" s="19"/>
      <c r="I128" s="16"/>
      <c r="J128" s="16"/>
    </row>
    <row r="129" spans="1:10" s="64" customFormat="1" ht="27.75" hidden="1" customHeight="1" x14ac:dyDescent="0.25">
      <c r="A129" s="13" t="s">
        <v>19</v>
      </c>
      <c r="B129" s="13"/>
      <c r="C129" s="13"/>
      <c r="D129" s="41" t="s">
        <v>20</v>
      </c>
      <c r="E129" s="13"/>
      <c r="F129" s="13"/>
      <c r="G129" s="16">
        <f>H129+I129</f>
        <v>0</v>
      </c>
      <c r="H129" s="19">
        <f t="shared" ref="H129:J130" si="32">H130</f>
        <v>0</v>
      </c>
      <c r="I129" s="19">
        <f t="shared" si="32"/>
        <v>0</v>
      </c>
      <c r="J129" s="19">
        <f t="shared" si="32"/>
        <v>0</v>
      </c>
    </row>
    <row r="130" spans="1:10" s="64" customFormat="1" ht="27" hidden="1" customHeight="1" x14ac:dyDescent="0.25">
      <c r="A130" s="25" t="s">
        <v>21</v>
      </c>
      <c r="B130" s="25"/>
      <c r="C130" s="25"/>
      <c r="D130" s="26" t="s">
        <v>20</v>
      </c>
      <c r="E130" s="13"/>
      <c r="F130" s="13"/>
      <c r="G130" s="16">
        <f>H130+I130</f>
        <v>0</v>
      </c>
      <c r="H130" s="19">
        <f t="shared" si="32"/>
        <v>0</v>
      </c>
      <c r="I130" s="19">
        <f t="shared" si="32"/>
        <v>0</v>
      </c>
      <c r="J130" s="19">
        <f t="shared" si="32"/>
        <v>0</v>
      </c>
    </row>
    <row r="131" spans="1:10" s="64" customFormat="1" ht="63" hidden="1" customHeight="1" x14ac:dyDescent="0.25">
      <c r="A131" s="11" t="s">
        <v>129</v>
      </c>
      <c r="B131" s="11" t="s">
        <v>130</v>
      </c>
      <c r="C131" s="11" t="s">
        <v>54</v>
      </c>
      <c r="D131" s="30" t="s">
        <v>167</v>
      </c>
      <c r="E131" s="13"/>
      <c r="F131" s="13"/>
      <c r="G131" s="16">
        <f>H131+I131</f>
        <v>0</v>
      </c>
      <c r="H131" s="17"/>
      <c r="I131" s="42">
        <v>0</v>
      </c>
      <c r="J131" s="42">
        <f>I131</f>
        <v>0</v>
      </c>
    </row>
    <row r="132" spans="1:10" s="65" customFormat="1" ht="27" hidden="1" customHeight="1" x14ac:dyDescent="0.25">
      <c r="A132" s="43"/>
      <c r="B132" s="43"/>
      <c r="C132" s="43"/>
      <c r="D132" s="38" t="s">
        <v>168</v>
      </c>
      <c r="E132" s="13"/>
      <c r="F132" s="22"/>
      <c r="G132" s="44">
        <f>H132+I132</f>
        <v>0</v>
      </c>
      <c r="H132" s="45"/>
      <c r="I132" s="42">
        <v>0</v>
      </c>
      <c r="J132" s="42">
        <f>I132</f>
        <v>0</v>
      </c>
    </row>
    <row r="133" spans="1:10" s="64" customFormat="1" ht="81" hidden="1" customHeight="1" x14ac:dyDescent="0.25">
      <c r="A133" s="11"/>
      <c r="B133" s="11"/>
      <c r="C133" s="11"/>
      <c r="D133" s="30"/>
      <c r="E133" s="13" t="s">
        <v>169</v>
      </c>
      <c r="F133" s="13" t="s">
        <v>170</v>
      </c>
      <c r="G133" s="14">
        <f>H133+I133</f>
        <v>0</v>
      </c>
      <c r="H133" s="39">
        <f>H135</f>
        <v>0</v>
      </c>
      <c r="I133" s="39">
        <f>I135</f>
        <v>0</v>
      </c>
      <c r="J133" s="39">
        <f>J135</f>
        <v>0</v>
      </c>
    </row>
    <row r="134" spans="1:10" s="64" customFormat="1" ht="19.5" hidden="1" customHeight="1" x14ac:dyDescent="0.25">
      <c r="A134" s="11"/>
      <c r="B134" s="11"/>
      <c r="C134" s="11"/>
      <c r="D134" s="30"/>
      <c r="E134" s="15" t="s">
        <v>50</v>
      </c>
      <c r="F134" s="13"/>
      <c r="G134" s="16"/>
      <c r="H134" s="19"/>
      <c r="I134" s="16"/>
      <c r="J134" s="16"/>
    </row>
    <row r="135" spans="1:10" s="64" customFormat="1" ht="27.75" hidden="1" customHeight="1" x14ac:dyDescent="0.25">
      <c r="A135" s="13" t="s">
        <v>19</v>
      </c>
      <c r="B135" s="13"/>
      <c r="C135" s="13"/>
      <c r="D135" s="41" t="s">
        <v>20</v>
      </c>
      <c r="E135" s="13"/>
      <c r="F135" s="13"/>
      <c r="G135" s="16">
        <f>H135+I135</f>
        <v>0</v>
      </c>
      <c r="H135" s="19">
        <f t="shared" ref="H135:J136" si="33">H136</f>
        <v>0</v>
      </c>
      <c r="I135" s="19">
        <f t="shared" si="33"/>
        <v>0</v>
      </c>
      <c r="J135" s="19">
        <f t="shared" si="33"/>
        <v>0</v>
      </c>
    </row>
    <row r="136" spans="1:10" s="64" customFormat="1" ht="27" hidden="1" customHeight="1" x14ac:dyDescent="0.25">
      <c r="A136" s="25" t="s">
        <v>21</v>
      </c>
      <c r="B136" s="25"/>
      <c r="C136" s="25"/>
      <c r="D136" s="26" t="s">
        <v>20</v>
      </c>
      <c r="E136" s="13"/>
      <c r="F136" s="13"/>
      <c r="G136" s="16">
        <f>H136+I136</f>
        <v>0</v>
      </c>
      <c r="H136" s="19">
        <f t="shared" si="33"/>
        <v>0</v>
      </c>
      <c r="I136" s="19">
        <f t="shared" si="33"/>
        <v>0</v>
      </c>
      <c r="J136" s="19">
        <f t="shared" si="33"/>
        <v>0</v>
      </c>
    </row>
    <row r="137" spans="1:10" s="64" customFormat="1" ht="63" hidden="1" customHeight="1" x14ac:dyDescent="0.25">
      <c r="A137" s="11" t="s">
        <v>129</v>
      </c>
      <c r="B137" s="11" t="s">
        <v>130</v>
      </c>
      <c r="C137" s="11" t="s">
        <v>54</v>
      </c>
      <c r="D137" s="30" t="s">
        <v>167</v>
      </c>
      <c r="E137" s="13"/>
      <c r="F137" s="13"/>
      <c r="G137" s="16">
        <f>H137+I137</f>
        <v>0</v>
      </c>
      <c r="H137" s="17"/>
      <c r="I137" s="17">
        <v>0</v>
      </c>
      <c r="J137" s="42">
        <f>I137</f>
        <v>0</v>
      </c>
    </row>
    <row r="138" spans="1:10" s="65" customFormat="1" ht="27" hidden="1" customHeight="1" x14ac:dyDescent="0.25">
      <c r="A138" s="43"/>
      <c r="B138" s="43"/>
      <c r="C138" s="43"/>
      <c r="D138" s="38" t="s">
        <v>168</v>
      </c>
      <c r="E138" s="13"/>
      <c r="F138" s="22"/>
      <c r="G138" s="44">
        <f>H138+I138</f>
        <v>0</v>
      </c>
      <c r="H138" s="45"/>
      <c r="I138" s="45">
        <v>0</v>
      </c>
      <c r="J138" s="42">
        <f>I138</f>
        <v>0</v>
      </c>
    </row>
    <row r="139" spans="1:10" s="64" customFormat="1" ht="98.25" hidden="1" customHeight="1" x14ac:dyDescent="0.25">
      <c r="A139" s="11"/>
      <c r="B139" s="11"/>
      <c r="C139" s="11"/>
      <c r="D139" s="30"/>
      <c r="E139" s="13" t="s">
        <v>171</v>
      </c>
      <c r="F139" s="13" t="s">
        <v>172</v>
      </c>
      <c r="G139" s="14">
        <f>H139+I139</f>
        <v>0</v>
      </c>
      <c r="H139" s="39">
        <f>H141</f>
        <v>0</v>
      </c>
      <c r="I139" s="39">
        <f>I141</f>
        <v>0</v>
      </c>
      <c r="J139" s="39">
        <f>J141</f>
        <v>0</v>
      </c>
    </row>
    <row r="140" spans="1:10" s="64" customFormat="1" ht="19.5" hidden="1" customHeight="1" x14ac:dyDescent="0.25">
      <c r="A140" s="11"/>
      <c r="B140" s="11"/>
      <c r="C140" s="11"/>
      <c r="D140" s="30"/>
      <c r="E140" s="15" t="s">
        <v>50</v>
      </c>
      <c r="F140" s="13"/>
      <c r="G140" s="16"/>
      <c r="H140" s="19"/>
      <c r="I140" s="16"/>
      <c r="J140" s="16"/>
    </row>
    <row r="141" spans="1:10" s="64" customFormat="1" ht="27.75" hidden="1" customHeight="1" x14ac:dyDescent="0.25">
      <c r="A141" s="13" t="s">
        <v>19</v>
      </c>
      <c r="B141" s="13"/>
      <c r="C141" s="13"/>
      <c r="D141" s="41" t="s">
        <v>20</v>
      </c>
      <c r="E141" s="13"/>
      <c r="F141" s="13"/>
      <c r="G141" s="16">
        <f t="shared" ref="G141:G151" si="34">H141+I141</f>
        <v>0</v>
      </c>
      <c r="H141" s="19">
        <f t="shared" ref="H141:J142" si="35">H142</f>
        <v>0</v>
      </c>
      <c r="I141" s="19">
        <f t="shared" si="35"/>
        <v>0</v>
      </c>
      <c r="J141" s="19">
        <f t="shared" si="35"/>
        <v>0</v>
      </c>
    </row>
    <row r="142" spans="1:10" s="64" customFormat="1" ht="27" hidden="1" customHeight="1" x14ac:dyDescent="0.25">
      <c r="A142" s="25" t="s">
        <v>21</v>
      </c>
      <c r="B142" s="25"/>
      <c r="C142" s="25"/>
      <c r="D142" s="26" t="s">
        <v>20</v>
      </c>
      <c r="E142" s="13"/>
      <c r="F142" s="13"/>
      <c r="G142" s="16">
        <f t="shared" si="34"/>
        <v>0</v>
      </c>
      <c r="H142" s="19">
        <f t="shared" si="35"/>
        <v>0</v>
      </c>
      <c r="I142" s="19">
        <f t="shared" si="35"/>
        <v>0</v>
      </c>
      <c r="J142" s="19">
        <f t="shared" si="35"/>
        <v>0</v>
      </c>
    </row>
    <row r="143" spans="1:10" s="64" customFormat="1" ht="63" hidden="1" customHeight="1" x14ac:dyDescent="0.25">
      <c r="A143" s="11" t="s">
        <v>129</v>
      </c>
      <c r="B143" s="11" t="s">
        <v>130</v>
      </c>
      <c r="C143" s="11" t="s">
        <v>54</v>
      </c>
      <c r="D143" s="30" t="s">
        <v>167</v>
      </c>
      <c r="E143" s="13"/>
      <c r="F143" s="13"/>
      <c r="G143" s="16">
        <f t="shared" si="34"/>
        <v>0</v>
      </c>
      <c r="H143" s="45"/>
      <c r="I143" s="45">
        <f>I144</f>
        <v>0</v>
      </c>
      <c r="J143" s="42">
        <f>I143</f>
        <v>0</v>
      </c>
    </row>
    <row r="144" spans="1:10" s="65" customFormat="1" ht="10.95" hidden="1" customHeight="1" x14ac:dyDescent="0.25">
      <c r="A144" s="43"/>
      <c r="B144" s="43"/>
      <c r="C144" s="43"/>
      <c r="D144" s="38" t="s">
        <v>135</v>
      </c>
      <c r="E144" s="13"/>
      <c r="F144" s="22"/>
      <c r="G144" s="44">
        <f t="shared" si="34"/>
        <v>0</v>
      </c>
      <c r="H144" s="45"/>
      <c r="I144" s="66">
        <v>0</v>
      </c>
      <c r="J144" s="42">
        <f>I144</f>
        <v>0</v>
      </c>
    </row>
    <row r="145" spans="1:10" ht="76.5" customHeight="1" x14ac:dyDescent="0.25">
      <c r="A145" s="25"/>
      <c r="B145" s="25"/>
      <c r="C145" s="25"/>
      <c r="D145" s="26"/>
      <c r="E145" s="13" t="s">
        <v>173</v>
      </c>
      <c r="F145" s="13" t="s">
        <v>174</v>
      </c>
      <c r="G145" s="14">
        <f>G147</f>
        <v>254000</v>
      </c>
      <c r="H145" s="14">
        <f t="shared" ref="H145:J145" si="36">H147</f>
        <v>254000</v>
      </c>
      <c r="I145" s="14">
        <f t="shared" si="36"/>
        <v>0</v>
      </c>
      <c r="J145" s="14">
        <f t="shared" si="36"/>
        <v>0</v>
      </c>
    </row>
    <row r="146" spans="1:10" ht="18" customHeight="1" x14ac:dyDescent="0.25">
      <c r="A146" s="25"/>
      <c r="B146" s="25"/>
      <c r="C146" s="25"/>
      <c r="D146" s="26"/>
      <c r="E146" s="15" t="s">
        <v>50</v>
      </c>
      <c r="F146" s="13"/>
      <c r="G146" s="44"/>
      <c r="H146" s="45"/>
      <c r="I146" s="46"/>
      <c r="J146" s="46"/>
    </row>
    <row r="147" spans="1:10" s="24" customFormat="1" ht="42.6" customHeight="1" x14ac:dyDescent="0.25">
      <c r="A147" s="25" t="s">
        <v>30</v>
      </c>
      <c r="B147" s="13"/>
      <c r="C147" s="13"/>
      <c r="D147" s="31" t="s">
        <v>31</v>
      </c>
      <c r="E147" s="54"/>
      <c r="F147" s="55"/>
      <c r="G147" s="16">
        <f t="shared" si="34"/>
        <v>254000</v>
      </c>
      <c r="H147" s="19">
        <f t="shared" ref="H147:J147" si="37">H148</f>
        <v>254000</v>
      </c>
      <c r="I147" s="19">
        <f t="shared" si="37"/>
        <v>0</v>
      </c>
      <c r="J147" s="19">
        <f t="shared" si="37"/>
        <v>0</v>
      </c>
    </row>
    <row r="148" spans="1:10" s="24" customFormat="1" ht="42" customHeight="1" x14ac:dyDescent="0.25">
      <c r="A148" s="25" t="s">
        <v>32</v>
      </c>
      <c r="B148" s="25"/>
      <c r="C148" s="25"/>
      <c r="D148" s="31" t="s">
        <v>31</v>
      </c>
      <c r="E148" s="13"/>
      <c r="F148" s="22"/>
      <c r="G148" s="16">
        <f>H148+I148</f>
        <v>254000</v>
      </c>
      <c r="H148" s="19">
        <f>SUM(H149:H151)</f>
        <v>254000</v>
      </c>
      <c r="I148" s="19">
        <f t="shared" ref="I148:J148" si="38">SUM(I149:I151)</f>
        <v>0</v>
      </c>
      <c r="J148" s="19">
        <f t="shared" si="38"/>
        <v>0</v>
      </c>
    </row>
    <row r="149" spans="1:10" s="24" customFormat="1" ht="50.4" customHeight="1" x14ac:dyDescent="0.25">
      <c r="A149" s="11" t="s">
        <v>175</v>
      </c>
      <c r="B149" s="11" t="s">
        <v>176</v>
      </c>
      <c r="C149" s="11" t="s">
        <v>177</v>
      </c>
      <c r="D149" s="30" t="s">
        <v>178</v>
      </c>
      <c r="E149" s="13"/>
      <c r="F149" s="22"/>
      <c r="G149" s="16">
        <f t="shared" si="34"/>
        <v>100000</v>
      </c>
      <c r="H149" s="17">
        <v>100000</v>
      </c>
      <c r="I149" s="17">
        <v>0</v>
      </c>
      <c r="J149" s="17">
        <v>0</v>
      </c>
    </row>
    <row r="150" spans="1:10" s="24" customFormat="1" ht="32.4" customHeight="1" x14ac:dyDescent="0.25">
      <c r="A150" s="11" t="s">
        <v>179</v>
      </c>
      <c r="B150" s="11" t="s">
        <v>180</v>
      </c>
      <c r="C150" s="11" t="s">
        <v>177</v>
      </c>
      <c r="D150" s="30" t="s">
        <v>181</v>
      </c>
      <c r="E150" s="13"/>
      <c r="F150" s="22"/>
      <c r="G150" s="16">
        <f t="shared" si="34"/>
        <v>94000</v>
      </c>
      <c r="H150" s="17">
        <v>94000</v>
      </c>
      <c r="I150" s="17">
        <f t="shared" ref="I150:J150" si="39">I153</f>
        <v>0</v>
      </c>
      <c r="J150" s="17">
        <f t="shared" si="39"/>
        <v>0</v>
      </c>
    </row>
    <row r="151" spans="1:10" s="24" customFormat="1" ht="53.25" customHeight="1" x14ac:dyDescent="0.25">
      <c r="A151" s="11" t="s">
        <v>182</v>
      </c>
      <c r="B151" s="11" t="s">
        <v>183</v>
      </c>
      <c r="C151" s="11" t="s">
        <v>177</v>
      </c>
      <c r="D151" s="59" t="s">
        <v>184</v>
      </c>
      <c r="E151" s="13"/>
      <c r="F151" s="22"/>
      <c r="G151" s="16">
        <f t="shared" si="34"/>
        <v>60000</v>
      </c>
      <c r="H151" s="17">
        <v>60000</v>
      </c>
      <c r="I151" s="17">
        <v>0</v>
      </c>
      <c r="J151" s="17">
        <f>I151</f>
        <v>0</v>
      </c>
    </row>
    <row r="152" spans="1:10" s="24" customFormat="1" ht="73.8" customHeight="1" x14ac:dyDescent="0.25">
      <c r="A152" s="11"/>
      <c r="B152" s="11"/>
      <c r="C152" s="11"/>
      <c r="D152" s="49"/>
      <c r="E152" s="13" t="s">
        <v>185</v>
      </c>
      <c r="F152" s="13" t="s">
        <v>186</v>
      </c>
      <c r="G152" s="14">
        <f>H152+I152</f>
        <v>156400</v>
      </c>
      <c r="H152" s="14">
        <f>H158+H154</f>
        <v>156400</v>
      </c>
      <c r="I152" s="14">
        <f t="shared" ref="I152:J152" si="40">I158+I154</f>
        <v>0</v>
      </c>
      <c r="J152" s="14">
        <f t="shared" si="40"/>
        <v>0</v>
      </c>
    </row>
    <row r="153" spans="1:10" s="24" customFormat="1" ht="20.399999999999999" customHeight="1" x14ac:dyDescent="0.25">
      <c r="A153" s="11"/>
      <c r="B153" s="11"/>
      <c r="C153" s="11"/>
      <c r="D153" s="49"/>
      <c r="E153" s="15" t="s">
        <v>18</v>
      </c>
      <c r="F153" s="22"/>
      <c r="G153" s="23"/>
      <c r="H153" s="29"/>
      <c r="I153" s="52"/>
      <c r="J153" s="52"/>
    </row>
    <row r="154" spans="1:10" s="24" customFormat="1" ht="27" customHeight="1" x14ac:dyDescent="0.25">
      <c r="A154" s="13" t="s">
        <v>19</v>
      </c>
      <c r="B154" s="13"/>
      <c r="C154" s="13"/>
      <c r="D154" s="41" t="s">
        <v>20</v>
      </c>
      <c r="E154" s="48"/>
      <c r="F154" s="48"/>
      <c r="G154" s="67">
        <f>H154+I154</f>
        <v>56400</v>
      </c>
      <c r="H154" s="67">
        <f>H155</f>
        <v>56400</v>
      </c>
      <c r="I154" s="67">
        <v>0</v>
      </c>
      <c r="J154" s="67">
        <v>0</v>
      </c>
    </row>
    <row r="155" spans="1:10" s="24" customFormat="1" ht="25.2" customHeight="1" x14ac:dyDescent="0.25">
      <c r="A155" s="25" t="s">
        <v>21</v>
      </c>
      <c r="B155" s="25"/>
      <c r="C155" s="25"/>
      <c r="D155" s="26" t="s">
        <v>20</v>
      </c>
      <c r="E155" s="48"/>
      <c r="F155" s="48"/>
      <c r="G155" s="67">
        <f t="shared" ref="G155:G157" si="41">H155+I155</f>
        <v>56400</v>
      </c>
      <c r="H155" s="67">
        <f>H156</f>
        <v>56400</v>
      </c>
      <c r="I155" s="67">
        <v>0</v>
      </c>
      <c r="J155" s="67">
        <v>0</v>
      </c>
    </row>
    <row r="156" spans="1:10" s="24" customFormat="1" ht="28.95" customHeight="1" x14ac:dyDescent="0.25">
      <c r="A156" s="11" t="s">
        <v>53</v>
      </c>
      <c r="B156" s="11">
        <v>9770</v>
      </c>
      <c r="C156" s="11" t="s">
        <v>54</v>
      </c>
      <c r="D156" s="30" t="s">
        <v>187</v>
      </c>
      <c r="E156" s="48"/>
      <c r="F156" s="48"/>
      <c r="G156" s="67">
        <f t="shared" si="41"/>
        <v>56400</v>
      </c>
      <c r="H156" s="68">
        <f>H157</f>
        <v>56400</v>
      </c>
      <c r="I156" s="68">
        <v>0</v>
      </c>
      <c r="J156" s="68">
        <v>0</v>
      </c>
    </row>
    <row r="157" spans="1:10" s="24" customFormat="1" ht="21.6" customHeight="1" x14ac:dyDescent="0.25">
      <c r="A157" s="43"/>
      <c r="B157" s="43"/>
      <c r="C157" s="43"/>
      <c r="D157" s="61" t="s">
        <v>188</v>
      </c>
      <c r="E157" s="48"/>
      <c r="F157" s="48"/>
      <c r="G157" s="69">
        <f t="shared" si="41"/>
        <v>56400</v>
      </c>
      <c r="H157" s="70">
        <v>56400</v>
      </c>
      <c r="I157" s="70">
        <v>0</v>
      </c>
      <c r="J157" s="70">
        <v>0</v>
      </c>
    </row>
    <row r="158" spans="1:10" s="24" customFormat="1" ht="38.4" customHeight="1" x14ac:dyDescent="0.25">
      <c r="A158" s="25" t="s">
        <v>189</v>
      </c>
      <c r="B158" s="20"/>
      <c r="C158" s="20"/>
      <c r="D158" s="21" t="s">
        <v>190</v>
      </c>
      <c r="E158" s="13"/>
      <c r="F158" s="22"/>
      <c r="G158" s="23">
        <f t="shared" ref="G158:J159" si="42">G159</f>
        <v>100000</v>
      </c>
      <c r="H158" s="23">
        <f t="shared" si="42"/>
        <v>100000</v>
      </c>
      <c r="I158" s="23">
        <f t="shared" si="42"/>
        <v>0</v>
      </c>
      <c r="J158" s="23">
        <f t="shared" si="42"/>
        <v>0</v>
      </c>
    </row>
    <row r="159" spans="1:10" s="24" customFormat="1" ht="38.4" customHeight="1" x14ac:dyDescent="0.25">
      <c r="A159" s="25" t="s">
        <v>191</v>
      </c>
      <c r="B159" s="25"/>
      <c r="C159" s="25"/>
      <c r="D159" s="21" t="s">
        <v>190</v>
      </c>
      <c r="E159" s="13"/>
      <c r="F159" s="22"/>
      <c r="G159" s="23">
        <f t="shared" si="42"/>
        <v>100000</v>
      </c>
      <c r="H159" s="23">
        <f t="shared" si="42"/>
        <v>100000</v>
      </c>
      <c r="I159" s="23">
        <f t="shared" si="42"/>
        <v>0</v>
      </c>
      <c r="J159" s="23">
        <f t="shared" si="42"/>
        <v>0</v>
      </c>
    </row>
    <row r="160" spans="1:10" s="24" customFormat="1" ht="42" customHeight="1" x14ac:dyDescent="0.25">
      <c r="A160" s="11" t="s">
        <v>192</v>
      </c>
      <c r="B160" s="11" t="s">
        <v>193</v>
      </c>
      <c r="C160" s="11" t="s">
        <v>152</v>
      </c>
      <c r="D160" s="34" t="s">
        <v>194</v>
      </c>
      <c r="E160" s="15"/>
      <c r="F160" s="48"/>
      <c r="G160" s="23">
        <f>H160</f>
        <v>100000</v>
      </c>
      <c r="H160" s="29">
        <v>100000</v>
      </c>
      <c r="I160" s="29">
        <v>0</v>
      </c>
      <c r="J160" s="29">
        <f>I160</f>
        <v>0</v>
      </c>
    </row>
    <row r="161" spans="1:11" s="24" customFormat="1" ht="61.95" customHeight="1" x14ac:dyDescent="0.25">
      <c r="A161" s="11"/>
      <c r="B161" s="11"/>
      <c r="C161" s="11"/>
      <c r="D161" s="11"/>
      <c r="E161" s="71" t="s">
        <v>195</v>
      </c>
      <c r="F161" s="13" t="s">
        <v>196</v>
      </c>
      <c r="G161" s="14">
        <f>G163</f>
        <v>200000</v>
      </c>
      <c r="H161" s="14">
        <f>H163</f>
        <v>200000</v>
      </c>
      <c r="I161" s="14">
        <f>I163</f>
        <v>0</v>
      </c>
      <c r="J161" s="14">
        <f>J163</f>
        <v>0</v>
      </c>
    </row>
    <row r="162" spans="1:11" ht="20.399999999999999" customHeight="1" x14ac:dyDescent="0.25">
      <c r="A162" s="11"/>
      <c r="B162" s="11"/>
      <c r="C162" s="11"/>
      <c r="D162" s="11"/>
      <c r="E162" s="57" t="s">
        <v>18</v>
      </c>
      <c r="F162" s="13"/>
      <c r="G162" s="16"/>
      <c r="H162" s="16"/>
      <c r="I162" s="17"/>
      <c r="J162" s="19"/>
    </row>
    <row r="163" spans="1:11" s="36" customFormat="1" ht="42.6" customHeight="1" x14ac:dyDescent="0.25">
      <c r="A163" s="25" t="s">
        <v>41</v>
      </c>
      <c r="B163" s="25"/>
      <c r="C163" s="25"/>
      <c r="D163" s="31" t="s">
        <v>42</v>
      </c>
      <c r="E163" s="13"/>
      <c r="F163" s="13"/>
      <c r="G163" s="16">
        <f>G164</f>
        <v>200000</v>
      </c>
      <c r="H163" s="16">
        <f>H164</f>
        <v>200000</v>
      </c>
      <c r="I163" s="16">
        <f>I164</f>
        <v>0</v>
      </c>
      <c r="J163" s="16">
        <f>J164</f>
        <v>0</v>
      </c>
    </row>
    <row r="164" spans="1:11" s="36" customFormat="1" ht="45" customHeight="1" x14ac:dyDescent="0.25">
      <c r="A164" s="25" t="s">
        <v>43</v>
      </c>
      <c r="B164" s="25"/>
      <c r="C164" s="25"/>
      <c r="D164" s="31" t="s">
        <v>42</v>
      </c>
      <c r="E164" s="13"/>
      <c r="F164" s="13"/>
      <c r="G164" s="16">
        <f>H164+I164</f>
        <v>200000</v>
      </c>
      <c r="H164" s="16">
        <f>H165</f>
        <v>200000</v>
      </c>
      <c r="I164" s="16">
        <f>I165</f>
        <v>0</v>
      </c>
      <c r="J164" s="16">
        <f>J165</f>
        <v>0</v>
      </c>
    </row>
    <row r="165" spans="1:11" ht="30" customHeight="1" x14ac:dyDescent="0.25">
      <c r="A165" s="27" t="s">
        <v>197</v>
      </c>
      <c r="B165" s="27" t="s">
        <v>198</v>
      </c>
      <c r="C165" s="27" t="s">
        <v>199</v>
      </c>
      <c r="D165" s="63" t="s">
        <v>200</v>
      </c>
      <c r="E165" s="13"/>
      <c r="F165" s="13"/>
      <c r="G165" s="16">
        <f>H165+I165</f>
        <v>200000</v>
      </c>
      <c r="H165" s="17">
        <v>200000</v>
      </c>
      <c r="I165" s="17">
        <v>0</v>
      </c>
      <c r="J165" s="17">
        <v>0</v>
      </c>
    </row>
    <row r="166" spans="1:11" ht="40.5" customHeight="1" x14ac:dyDescent="0.25">
      <c r="A166" s="88" t="s">
        <v>12</v>
      </c>
      <c r="B166" s="88"/>
      <c r="C166" s="88"/>
      <c r="D166" s="88"/>
      <c r="E166" s="88"/>
      <c r="F166" s="13"/>
      <c r="G166" s="16">
        <f>H166+I166</f>
        <v>83232025</v>
      </c>
      <c r="H166" s="16">
        <f>SUM(H9,H23,H28,H35,H40,H52,H57,H62,H71,H111,H120,H145,H152,H161)+H105+H93+H79+H85+H99</f>
        <v>55155121</v>
      </c>
      <c r="I166" s="16">
        <f>SUM(I9,I23,I28,I35,I40,I52,I57,I62,I71,I111,I120,I145,I152,I161)+I105+I93+I79+I85+I99</f>
        <v>28076904</v>
      </c>
      <c r="J166" s="16">
        <f>SUM(J9,J23,J28,J35,J40,J52,J57,J62,J71,J111,J120,J145,J152,J161)+J105+J93+J79+J85+J99</f>
        <v>28014104</v>
      </c>
    </row>
    <row r="167" spans="1:11" s="72" customFormat="1" ht="73.8" customHeight="1" x14ac:dyDescent="0.25">
      <c r="A167" s="89"/>
      <c r="B167" s="89"/>
      <c r="C167" s="89"/>
      <c r="D167" s="89"/>
      <c r="F167" s="73"/>
      <c r="G167" s="79"/>
      <c r="H167" s="79"/>
      <c r="I167" s="79"/>
      <c r="J167" s="79"/>
      <c r="K167" s="74"/>
    </row>
    <row r="168" spans="1:11" s="76" customFormat="1" ht="27.75" customHeight="1" x14ac:dyDescent="0.25">
      <c r="A168" s="89" t="s">
        <v>202</v>
      </c>
      <c r="B168" s="89"/>
      <c r="C168" s="89"/>
      <c r="D168" s="89"/>
      <c r="E168" s="36"/>
      <c r="F168" s="36"/>
      <c r="G168" s="75"/>
      <c r="H168" s="4"/>
      <c r="I168" s="90" t="s">
        <v>203</v>
      </c>
      <c r="J168" s="90"/>
    </row>
    <row r="169" spans="1:11" s="76" customFormat="1" ht="24" customHeight="1" x14ac:dyDescent="0.25">
      <c r="A169" s="78"/>
      <c r="B169" s="78"/>
      <c r="C169" s="80"/>
      <c r="D169" s="81"/>
      <c r="E169" s="36"/>
      <c r="F169" s="36"/>
      <c r="G169" s="77"/>
      <c r="H169" s="4"/>
      <c r="I169" s="4"/>
      <c r="J169" s="4"/>
    </row>
    <row r="170" spans="1:11" s="76" customFormat="1" x14ac:dyDescent="0.25">
      <c r="A170" s="78"/>
      <c r="B170" s="78"/>
      <c r="C170" s="78"/>
      <c r="D170" s="78"/>
      <c r="E170" s="36"/>
      <c r="F170" s="36"/>
      <c r="G170" s="75"/>
      <c r="H170" s="4"/>
      <c r="I170" s="4"/>
      <c r="J170" s="4"/>
    </row>
    <row r="171" spans="1:11" s="76" customFormat="1" x14ac:dyDescent="0.25">
      <c r="A171" s="78"/>
      <c r="B171" s="78"/>
      <c r="C171" s="78"/>
      <c r="D171" s="78"/>
      <c r="E171" s="36"/>
      <c r="F171" s="36"/>
      <c r="G171" s="75"/>
      <c r="H171" s="4"/>
      <c r="I171" s="4"/>
      <c r="J171" s="4"/>
    </row>
    <row r="172" spans="1:11" s="76" customFormat="1" x14ac:dyDescent="0.25">
      <c r="A172" s="78"/>
      <c r="B172" s="78"/>
      <c r="C172" s="78"/>
      <c r="D172" s="78"/>
      <c r="E172" s="36"/>
      <c r="F172" s="36"/>
      <c r="G172" s="75"/>
      <c r="H172" s="4"/>
      <c r="I172" s="4"/>
      <c r="J172" s="4"/>
    </row>
    <row r="173" spans="1:11" s="76" customFormat="1" x14ac:dyDescent="0.25">
      <c r="A173" s="78"/>
      <c r="B173" s="78"/>
      <c r="C173" s="78"/>
      <c r="D173" s="78"/>
      <c r="E173" s="36"/>
      <c r="F173" s="36"/>
      <c r="G173" s="75"/>
      <c r="H173" s="4"/>
      <c r="I173" s="4"/>
      <c r="J173" s="4"/>
    </row>
    <row r="174" spans="1:11" s="76" customFormat="1" x14ac:dyDescent="0.25">
      <c r="A174" s="78"/>
      <c r="B174" s="78"/>
      <c r="C174" s="78"/>
      <c r="D174" s="78"/>
      <c r="E174" s="36"/>
      <c r="F174" s="36"/>
      <c r="G174" s="75"/>
      <c r="H174" s="4"/>
      <c r="I174" s="4"/>
      <c r="J174" s="4"/>
    </row>
  </sheetData>
  <mergeCells count="20">
    <mergeCell ref="A6:C6"/>
    <mergeCell ref="I1:J1"/>
    <mergeCell ref="I2:J2"/>
    <mergeCell ref="I3:J3"/>
    <mergeCell ref="A4:J4"/>
    <mergeCell ref="A5:C5"/>
    <mergeCell ref="C169:D169"/>
    <mergeCell ref="G7:G8"/>
    <mergeCell ref="H7:H8"/>
    <mergeCell ref="I7:J7"/>
    <mergeCell ref="A166:E166"/>
    <mergeCell ref="A167:D167"/>
    <mergeCell ref="A168:D168"/>
    <mergeCell ref="I168:J168"/>
    <mergeCell ref="A7:A8"/>
    <mergeCell ref="B7:B8"/>
    <mergeCell ref="C7:C8"/>
    <mergeCell ref="D7:D8"/>
    <mergeCell ref="E7:E8"/>
    <mergeCell ref="F7:F8"/>
  </mergeCells>
  <pageMargins left="0.78740157480314965" right="0.88166666666666671" top="1.1811023622047245" bottom="0.39370078740157483" header="0" footer="0"/>
  <pageSetup paperSize="9" scale="46" orientation="landscape" verticalDpi="0" r:id="rId1"/>
  <headerFooter differentFirst="1">
    <oddHeader>&amp;C
&amp;P&amp;R
Продовження додатка 6</oddHeader>
  </headerFooter>
  <rowBreaks count="4" manualBreakCount="4">
    <brk id="48" max="9" man="1"/>
    <brk id="70" max="9" man="1"/>
    <brk id="115" max="9" man="1"/>
    <brk id="157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21.06 №4-45</vt:lpstr>
      <vt:lpstr>'сесія 21.06 №4-45'!Заголовки_для_друку</vt:lpstr>
      <vt:lpstr>'сесія 21.06 №4-45'!Область_друку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2024-06-19T07:50:54Z</cp:lastPrinted>
  <dcterms:created xsi:type="dcterms:W3CDTF">2024-06-04T13:41:37Z</dcterms:created>
  <dcterms:modified xsi:type="dcterms:W3CDTF">2024-06-19T08:18:00Z</dcterms:modified>
</cp:coreProperties>
</file>