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277102C2-FB28-4A86-91D2-EFC3AD2AD158}" xr6:coauthVersionLast="47" xr6:coauthVersionMax="47" xr10:uidLastSave="{00000000-0000-0000-0000-000000000000}"/>
  <bookViews>
    <workbookView xWindow="-28065" yWindow="5970" windowWidth="22230" windowHeight="13245" tabRatio="831" firstSheet="8" activeTab="8"/>
  </bookViews>
  <sheets>
    <sheet name="Предприятия" sheetId="1" state="hidden" r:id="rId1"/>
    <sheet name="Данные" sheetId="4" state="hidden" r:id="rId2"/>
    <sheet name="Показники ОТГ" sheetId="94" r:id="rId3"/>
    <sheet name="ОТГ" sheetId="105" r:id="rId4"/>
    <sheet name="1КБ " sheetId="113" r:id="rId5"/>
    <sheet name="2КБ_каналізація" sheetId="114" r:id="rId6"/>
    <sheet name="2КБ_вода" sheetId="120" r:id="rId7"/>
    <sheet name="2КБ_культура" sheetId="121" r:id="rId8"/>
    <sheet name="Лист1" sheetId="122" r:id="rId9"/>
  </sheets>
  <definedNames>
    <definedName name="_xlnm._FilterDatabase" localSheetId="4" hidden="1">'1КБ '!$A$14:$F$134</definedName>
    <definedName name="_xlnm.Print_Titles" localSheetId="4">'1КБ '!$11:$13</definedName>
    <definedName name="_xlnm.Print_Titles" localSheetId="3">ОТГ!$7:$8</definedName>
    <definedName name="_xlnm.Print_Titles" localSheetId="2">'Показники ОТГ'!$7:$8</definedName>
    <definedName name="_xlnm.Print_Area" localSheetId="4">'1КБ '!$A$1:$K$150</definedName>
    <definedName name="_xlnm.Print_Area" localSheetId="5">'2КБ_каналізація'!$A$1:$AG$35</definedName>
    <definedName name="_xlnm.Print_Area" localSheetId="8">Лист1!$A$1:$E$18</definedName>
    <definedName name="_xlnm.Print_Area" localSheetId="3">ОТГ!$A$1:$L$54</definedName>
    <definedName name="_xlnm.Print_Area" localSheetId="2">'Показники ОТГ'!$A$1:$L$59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22" l="1"/>
  <c r="D15" i="122"/>
  <c r="B14" i="122"/>
  <c r="E13" i="122"/>
  <c r="E15" i="122" s="1"/>
  <c r="D13" i="122"/>
  <c r="B13" i="122" s="1"/>
  <c r="C13" i="122"/>
  <c r="B12" i="122"/>
  <c r="E11" i="122"/>
  <c r="D11" i="122"/>
  <c r="C11" i="122"/>
  <c r="E16" i="121"/>
  <c r="G16" i="121"/>
  <c r="H16" i="121"/>
  <c r="J16" i="121"/>
  <c r="L16" i="121"/>
  <c r="N16" i="121"/>
  <c r="O16" i="121"/>
  <c r="P16" i="121"/>
  <c r="Q16" i="121"/>
  <c r="T16" i="121"/>
  <c r="U16" i="121"/>
  <c r="V16" i="121"/>
  <c r="W16" i="121"/>
  <c r="F17" i="121"/>
  <c r="F16" i="121" s="1"/>
  <c r="I17" i="121"/>
  <c r="I16" i="121"/>
  <c r="M17" i="121"/>
  <c r="M16" i="121" s="1"/>
  <c r="S17" i="121"/>
  <c r="S16" i="121"/>
  <c r="Y17" i="121"/>
  <c r="G16" i="120"/>
  <c r="H16" i="120"/>
  <c r="I16" i="120"/>
  <c r="J16" i="120"/>
  <c r="N16" i="120"/>
  <c r="O16" i="120"/>
  <c r="P16" i="120"/>
  <c r="Q16" i="120"/>
  <c r="T16" i="120"/>
  <c r="U16" i="120"/>
  <c r="V16" i="120"/>
  <c r="W16" i="120"/>
  <c r="Z16" i="120"/>
  <c r="AA16" i="120"/>
  <c r="AB16" i="120"/>
  <c r="AC16" i="120"/>
  <c r="F17" i="120"/>
  <c r="M17" i="120"/>
  <c r="M16" i="120"/>
  <c r="S17" i="120"/>
  <c r="S16" i="120" s="1"/>
  <c r="Y17" i="120"/>
  <c r="F18" i="120"/>
  <c r="M18" i="120"/>
  <c r="S18" i="120"/>
  <c r="Y18" i="120"/>
  <c r="Y16" i="120" s="1"/>
  <c r="F19" i="120"/>
  <c r="F16" i="120" s="1"/>
  <c r="M19" i="120"/>
  <c r="S19" i="120"/>
  <c r="Y19" i="120"/>
  <c r="F20" i="120"/>
  <c r="M20" i="120"/>
  <c r="S20" i="120"/>
  <c r="Y20" i="120"/>
  <c r="G16" i="114"/>
  <c r="H16" i="114"/>
  <c r="I16" i="114"/>
  <c r="N16" i="114"/>
  <c r="O16" i="114"/>
  <c r="P16" i="114"/>
  <c r="Q16" i="114"/>
  <c r="S16" i="114"/>
  <c r="T16" i="114"/>
  <c r="U16" i="114"/>
  <c r="V16" i="114"/>
  <c r="W16" i="114"/>
  <c r="F17" i="114"/>
  <c r="M17" i="114"/>
  <c r="S17" i="114"/>
  <c r="Y17" i="114"/>
  <c r="F18" i="114"/>
  <c r="M18" i="114"/>
  <c r="S18" i="114"/>
  <c r="Y18" i="114"/>
  <c r="F19" i="114"/>
  <c r="F16" i="114" s="1"/>
  <c r="M19" i="114"/>
  <c r="M16" i="114" s="1"/>
  <c r="S19" i="114"/>
  <c r="Y19" i="114"/>
  <c r="B16" i="113"/>
  <c r="C16" i="113"/>
  <c r="D16" i="113"/>
  <c r="E16" i="113"/>
  <c r="F16" i="113"/>
  <c r="B24" i="113"/>
  <c r="B22" i="113" s="1"/>
  <c r="B14" i="113" s="1"/>
  <c r="C24" i="113"/>
  <c r="D24" i="113"/>
  <c r="E24" i="113"/>
  <c r="F24" i="113"/>
  <c r="B25" i="113"/>
  <c r="C25" i="113"/>
  <c r="C22" i="113" s="1"/>
  <c r="D25" i="113"/>
  <c r="D22" i="113" s="1"/>
  <c r="D14" i="113" s="1"/>
  <c r="E25" i="113"/>
  <c r="F25" i="113"/>
  <c r="F22" i="113" s="1"/>
  <c r="F14" i="113" s="1"/>
  <c r="B26" i="113"/>
  <c r="C26" i="113"/>
  <c r="D26" i="113"/>
  <c r="E26" i="113"/>
  <c r="E22" i="113" s="1"/>
  <c r="E14" i="113" s="1"/>
  <c r="F26" i="113"/>
  <c r="B53" i="113"/>
  <c r="C53" i="113"/>
  <c r="D53" i="113"/>
  <c r="E53" i="113"/>
  <c r="F53" i="113"/>
  <c r="B67" i="113"/>
  <c r="C67" i="113"/>
  <c r="D67" i="113"/>
  <c r="E67" i="113"/>
  <c r="F67" i="113"/>
  <c r="B79" i="113"/>
  <c r="C79" i="113"/>
  <c r="D79" i="113"/>
  <c r="E79" i="113"/>
  <c r="F79" i="113"/>
  <c r="B110" i="113"/>
  <c r="C110" i="113"/>
  <c r="D110" i="113"/>
  <c r="E110" i="113"/>
  <c r="F110" i="113"/>
  <c r="B116" i="113"/>
  <c r="C116" i="113"/>
  <c r="D116" i="113"/>
  <c r="E116" i="113"/>
  <c r="F116" i="113"/>
  <c r="F9" i="105"/>
  <c r="H9" i="105"/>
  <c r="J9" i="105"/>
  <c r="L9" i="105"/>
  <c r="D10" i="105"/>
  <c r="F10" i="105"/>
  <c r="H10" i="105"/>
  <c r="J10" i="105"/>
  <c r="L10" i="105"/>
  <c r="D11" i="105"/>
  <c r="F11" i="105"/>
  <c r="H11" i="105"/>
  <c r="J11" i="105"/>
  <c r="L11" i="105"/>
  <c r="C12" i="105"/>
  <c r="D12" i="105"/>
  <c r="E12" i="105"/>
  <c r="F12" i="105"/>
  <c r="G12" i="105"/>
  <c r="H12" i="105" s="1"/>
  <c r="I12" i="105"/>
  <c r="K12" i="105"/>
  <c r="L12" i="105"/>
  <c r="D13" i="105"/>
  <c r="F13" i="105"/>
  <c r="H13" i="105"/>
  <c r="J13" i="105"/>
  <c r="L13" i="105"/>
  <c r="D14" i="105"/>
  <c r="F14" i="105"/>
  <c r="H14" i="105"/>
  <c r="J14" i="105"/>
  <c r="F15" i="105"/>
  <c r="H15" i="105"/>
  <c r="C17" i="105"/>
  <c r="D17" i="105"/>
  <c r="E17" i="105"/>
  <c r="F17" i="105" s="1"/>
  <c r="G17" i="105"/>
  <c r="H17" i="105"/>
  <c r="I17" i="105"/>
  <c r="L17" i="105" s="1"/>
  <c r="J17" i="105"/>
  <c r="K17" i="105"/>
  <c r="D18" i="105"/>
  <c r="F18" i="105"/>
  <c r="H18" i="105"/>
  <c r="J18" i="105"/>
  <c r="L18" i="105"/>
  <c r="D19" i="105"/>
  <c r="F19" i="105"/>
  <c r="H19" i="105"/>
  <c r="J19" i="105"/>
  <c r="L19" i="105"/>
  <c r="D20" i="105"/>
  <c r="F20" i="105"/>
  <c r="H20" i="105"/>
  <c r="J20" i="105"/>
  <c r="L20" i="105"/>
  <c r="D21" i="105"/>
  <c r="F21" i="105"/>
  <c r="H21" i="105"/>
  <c r="J21" i="105"/>
  <c r="L21" i="105"/>
  <c r="D23" i="105"/>
  <c r="F23" i="105"/>
  <c r="H23" i="105"/>
  <c r="J23" i="105"/>
  <c r="L23" i="105"/>
  <c r="D24" i="105"/>
  <c r="F24" i="105"/>
  <c r="H24" i="105"/>
  <c r="J24" i="105"/>
  <c r="L24" i="105"/>
  <c r="D25" i="105"/>
  <c r="F25" i="105"/>
  <c r="H25" i="105"/>
  <c r="J25" i="105"/>
  <c r="L25" i="105"/>
  <c r="D26" i="105"/>
  <c r="F26" i="105"/>
  <c r="H26" i="105"/>
  <c r="J26" i="105"/>
  <c r="L26" i="105"/>
  <c r="D29" i="105"/>
  <c r="F29" i="105"/>
  <c r="H29" i="105"/>
  <c r="J29" i="105"/>
  <c r="L29" i="105"/>
  <c r="D34" i="105"/>
  <c r="F34" i="105"/>
  <c r="H34" i="105"/>
  <c r="J34" i="105"/>
  <c r="L34" i="105"/>
  <c r="D36" i="105"/>
  <c r="F36" i="105"/>
  <c r="H36" i="105"/>
  <c r="J36" i="105"/>
  <c r="L36" i="105"/>
  <c r="D38" i="105"/>
  <c r="F38" i="105"/>
  <c r="H38" i="105"/>
  <c r="J38" i="105"/>
  <c r="L38" i="105"/>
  <c r="D39" i="105"/>
  <c r="F39" i="105"/>
  <c r="H39" i="105"/>
  <c r="J39" i="105"/>
  <c r="L39" i="105"/>
  <c r="D40" i="105"/>
  <c r="F40" i="105"/>
  <c r="H40" i="105"/>
  <c r="J40" i="105"/>
  <c r="L40" i="105"/>
  <c r="D42" i="105"/>
  <c r="F42" i="105"/>
  <c r="H42" i="105"/>
  <c r="J42" i="105"/>
  <c r="L42" i="105"/>
  <c r="D43" i="105"/>
  <c r="F43" i="105"/>
  <c r="H43" i="105"/>
  <c r="J43" i="105"/>
  <c r="L43" i="105"/>
  <c r="F9" i="94"/>
  <c r="H9" i="94"/>
  <c r="J9" i="94"/>
  <c r="L9" i="94"/>
  <c r="D10" i="94"/>
  <c r="F10" i="94"/>
  <c r="H10" i="94"/>
  <c r="J10" i="94"/>
  <c r="L10" i="94"/>
  <c r="D11" i="94"/>
  <c r="F11" i="94"/>
  <c r="H11" i="94"/>
  <c r="J11" i="94"/>
  <c r="L11" i="94"/>
  <c r="C12" i="94"/>
  <c r="D12" i="94"/>
  <c r="E12" i="94"/>
  <c r="F12" i="94" s="1"/>
  <c r="G12" i="94"/>
  <c r="H12" i="94"/>
  <c r="I12" i="94"/>
  <c r="L12" i="94" s="1"/>
  <c r="J12" i="94"/>
  <c r="K12" i="94"/>
  <c r="D13" i="94"/>
  <c r="F13" i="94"/>
  <c r="H13" i="94"/>
  <c r="J13" i="94"/>
  <c r="L13" i="94"/>
  <c r="D14" i="94"/>
  <c r="F14" i="94"/>
  <c r="H14" i="94"/>
  <c r="J14" i="94"/>
  <c r="F15" i="94"/>
  <c r="H15" i="94"/>
  <c r="C17" i="94"/>
  <c r="D17" i="94"/>
  <c r="E17" i="94"/>
  <c r="F17" i="94" s="1"/>
  <c r="G17" i="94"/>
  <c r="I17" i="94"/>
  <c r="J17" i="94"/>
  <c r="K17" i="94"/>
  <c r="L17" i="94"/>
  <c r="D18" i="94"/>
  <c r="F18" i="94"/>
  <c r="H18" i="94"/>
  <c r="J18" i="94"/>
  <c r="L18" i="94"/>
  <c r="D19" i="94"/>
  <c r="F19" i="94"/>
  <c r="H19" i="94"/>
  <c r="J19" i="94"/>
  <c r="L19" i="94"/>
  <c r="D20" i="94"/>
  <c r="F20" i="94"/>
  <c r="H20" i="94"/>
  <c r="J20" i="94"/>
  <c r="L20" i="94"/>
  <c r="D21" i="94"/>
  <c r="F21" i="94"/>
  <c r="H21" i="94"/>
  <c r="J21" i="94"/>
  <c r="L21" i="94"/>
  <c r="D23" i="94"/>
  <c r="F23" i="94"/>
  <c r="H23" i="94"/>
  <c r="J23" i="94"/>
  <c r="L23" i="94"/>
  <c r="D24" i="94"/>
  <c r="F24" i="94"/>
  <c r="H24" i="94"/>
  <c r="J24" i="94"/>
  <c r="L24" i="94"/>
  <c r="D25" i="94"/>
  <c r="F25" i="94"/>
  <c r="H25" i="94"/>
  <c r="J25" i="94"/>
  <c r="L25" i="94"/>
  <c r="D26" i="94"/>
  <c r="F26" i="94"/>
  <c r="H26" i="94"/>
  <c r="J26" i="94"/>
  <c r="L26" i="94"/>
  <c r="D29" i="94"/>
  <c r="F29" i="94"/>
  <c r="H29" i="94"/>
  <c r="J29" i="94"/>
  <c r="L29" i="94"/>
  <c r="D34" i="94"/>
  <c r="F34" i="94"/>
  <c r="H34" i="94"/>
  <c r="J34" i="94"/>
  <c r="L34" i="94"/>
  <c r="D36" i="94"/>
  <c r="F36" i="94"/>
  <c r="H36" i="94"/>
  <c r="J36" i="94"/>
  <c r="L36" i="94"/>
  <c r="D38" i="94"/>
  <c r="F38" i="94"/>
  <c r="H38" i="94"/>
  <c r="J38" i="94"/>
  <c r="L38" i="94"/>
  <c r="D39" i="94"/>
  <c r="F39" i="94"/>
  <c r="H39" i="94"/>
  <c r="J39" i="94"/>
  <c r="L39" i="94"/>
  <c r="D40" i="94"/>
  <c r="F40" i="94"/>
  <c r="H40" i="94"/>
  <c r="J40" i="94"/>
  <c r="L40" i="94"/>
  <c r="D42" i="94"/>
  <c r="F42" i="94"/>
  <c r="H42" i="94"/>
  <c r="J42" i="94"/>
  <c r="L42" i="94"/>
  <c r="D43" i="94"/>
  <c r="F43" i="94"/>
  <c r="H43" i="94"/>
  <c r="J43" i="94"/>
  <c r="L43" i="94"/>
  <c r="B11" i="122"/>
  <c r="B15" i="122" l="1"/>
  <c r="C14" i="113"/>
  <c r="H17" i="94"/>
  <c r="J12" i="105"/>
</calcChain>
</file>

<file path=xl/sharedStrings.xml><?xml version="1.0" encoding="utf-8"?>
<sst xmlns="http://schemas.openxmlformats.org/spreadsheetml/2006/main" count="723" uniqueCount="237">
  <si>
    <t>Показник</t>
  </si>
  <si>
    <t>одиниць</t>
  </si>
  <si>
    <t>Территория</t>
  </si>
  <si>
    <t>№ пп</t>
  </si>
  <si>
    <t>Наименование показателя</t>
  </si>
  <si>
    <t>ед. изм.</t>
  </si>
  <si>
    <t>2010 факт</t>
  </si>
  <si>
    <t>2011 факт</t>
  </si>
  <si>
    <t>2012 план</t>
  </si>
  <si>
    <t>2012 ожидаемое</t>
  </si>
  <si>
    <t>Прогноз</t>
  </si>
  <si>
    <t>Днепропетровск</t>
  </si>
  <si>
    <t>Днепродзержинск</t>
  </si>
  <si>
    <t>Кривой Рог</t>
  </si>
  <si>
    <t>Вольногорск</t>
  </si>
  <si>
    <t>Марганец</t>
  </si>
  <si>
    <t>Никополь</t>
  </si>
  <si>
    <t>Новомосковск</t>
  </si>
  <si>
    <t>Орджоникидзе</t>
  </si>
  <si>
    <t>Павлоград</t>
  </si>
  <si>
    <t>Першотравенск</t>
  </si>
  <si>
    <t>Синельниково</t>
  </si>
  <si>
    <t>Терновка</t>
  </si>
  <si>
    <t>Желтые Воды</t>
  </si>
  <si>
    <t>Апостоловский</t>
  </si>
  <si>
    <t>Васильковский</t>
  </si>
  <si>
    <t>Верхнеднепровский</t>
  </si>
  <si>
    <t>Днепропетровский</t>
  </si>
  <si>
    <t>Криворожский</t>
  </si>
  <si>
    <t>Криничанский</t>
  </si>
  <si>
    <t>Магдалиновский</t>
  </si>
  <si>
    <t>Межевской</t>
  </si>
  <si>
    <t>Никопольский</t>
  </si>
  <si>
    <t>Новомосковский</t>
  </si>
  <si>
    <t>Павлогадский</t>
  </si>
  <si>
    <t>Петриковский</t>
  </si>
  <si>
    <t>Петропавловский</t>
  </si>
  <si>
    <t>Покровский</t>
  </si>
  <si>
    <t>Пятихатский</t>
  </si>
  <si>
    <t>Синельниковский</t>
  </si>
  <si>
    <t>Солонянский</t>
  </si>
  <si>
    <t>Софиевский</t>
  </si>
  <si>
    <t>Томаковский</t>
  </si>
  <si>
    <t>Царичанский</t>
  </si>
  <si>
    <t>Широковский</t>
  </si>
  <si>
    <t>Юрьевский</t>
  </si>
  <si>
    <t>Количество предприятий</t>
  </si>
  <si>
    <t>ед.</t>
  </si>
  <si>
    <t>добыча рудных полезных ископаемых</t>
  </si>
  <si>
    <t>добыча нерудных полезных ископаемых</t>
  </si>
  <si>
    <t>добыча топливных полезных ископаемых</t>
  </si>
  <si>
    <t>металургия</t>
  </si>
  <si>
    <t>машиностроение</t>
  </si>
  <si>
    <t>легкая промышленность</t>
  </si>
  <si>
    <t>пищевая промышленность</t>
  </si>
  <si>
    <t>осіб</t>
  </si>
  <si>
    <t>км</t>
  </si>
  <si>
    <t>од. 
виміру</t>
  </si>
  <si>
    <t>ОСНОВНІ ПОКАЗНИКИ</t>
  </si>
  <si>
    <t>соціально-економічного та культурного розвитку області</t>
  </si>
  <si>
    <t>форма № 1 КБ</t>
  </si>
  <si>
    <t>КАПІТАЛЬНЕ БУДІВНИЦТВО</t>
  </si>
  <si>
    <t>____________________________________</t>
  </si>
  <si>
    <t>Капітальні вкладення, млн грн</t>
  </si>
  <si>
    <t>2021
Прогноз</t>
  </si>
  <si>
    <t>КАПІТАЛЬНІ ВКЛАДЕННЯ, у фактичних цінах – ВСЬОГО</t>
  </si>
  <si>
    <t>млн грн</t>
  </si>
  <si>
    <t xml:space="preserve">Із загального обсягу інвестицій: </t>
  </si>
  <si>
    <t xml:space="preserve"> Виробничого призначення</t>
  </si>
  <si>
    <t>у тому числі за рахунок коштів:</t>
  </si>
  <si>
    <t>- державного бюджету</t>
  </si>
  <si>
    <t>- обласного бюджету</t>
  </si>
  <si>
    <t xml:space="preserve">- місцевого бюджету </t>
  </si>
  <si>
    <t>- власних коштів підприємств</t>
  </si>
  <si>
    <t xml:space="preserve"> Невиробничого призначення</t>
  </si>
  <si>
    <t>- населення на індивідуальне житлове будівництво</t>
  </si>
  <si>
    <t>- коштів населення на комунальне будівництво</t>
  </si>
  <si>
    <t>Із загального обсягу капітальних вкладень невиробничого призначення по галузях:</t>
  </si>
  <si>
    <t>ЖИТЛОВЕ БУДІВНИЦТВО – ВСЬОГО</t>
  </si>
  <si>
    <t>тис.кв. метрів</t>
  </si>
  <si>
    <t xml:space="preserve">- місцевого бюджету  </t>
  </si>
  <si>
    <t>КОМУНАЛЬНЕ БУДІВНИЦТВО – ВСЬОГО</t>
  </si>
  <si>
    <t>- кошти населення</t>
  </si>
  <si>
    <t>Газові мережі – всього</t>
  </si>
  <si>
    <t>Об’єкти водопостачання - всього</t>
  </si>
  <si>
    <t>Гкал на годину / км</t>
  </si>
  <si>
    <t>Об’єкти каналізації (за винятком природоохоронних об’єктів) – всього</t>
  </si>
  <si>
    <t>тис.куб.м стічних вод на добу / км</t>
  </si>
  <si>
    <t>Об’єкти каналізації (природоохоронні) – всього</t>
  </si>
  <si>
    <t>Інші об’єкти комунального господарства (за винятком природоохоронних об’єктів) – всього</t>
  </si>
  <si>
    <t>Інші об’єкти комунального господарства (природоохоронні) - всього</t>
  </si>
  <si>
    <t>Об’єкти житлово-комунального господарства* - всього</t>
  </si>
  <si>
    <t>ОХОРОНА ЗДОРОВ’Я – ВСЬОГО</t>
  </si>
  <si>
    <t>ліжок / відвід. за зміну</t>
  </si>
  <si>
    <t>СОЦІАЛЬНИЙ ЗАХИСТ НАСЕЛЕННЯ – ВСЬОГО</t>
  </si>
  <si>
    <t>ОСВІТА – ВСЬОГО</t>
  </si>
  <si>
    <t>місць</t>
  </si>
  <si>
    <t>КУЛЬТУРА – ВСЬОГО</t>
  </si>
  <si>
    <t>СПОРТ ТА ФІЗИЧНЕ ВИХОВАННЯ – ВСЬОГО</t>
  </si>
  <si>
    <t>ІНШІ ГАЛУЗІ НАРОДНОГО ГОСПОДАРСТВА - ВСЬОГО</t>
  </si>
  <si>
    <t>МЕТРОПОЛІТЕН - ВСЬОГО</t>
  </si>
  <si>
    <r>
      <t xml:space="preserve">Примітка:  * - до складу включити ремонт </t>
    </r>
    <r>
      <rPr>
        <b/>
        <sz val="9"/>
        <color indexed="8"/>
        <rFont val="Times New Roman"/>
        <family val="1"/>
        <charset val="204"/>
      </rPr>
      <t xml:space="preserve">житлового фонду - </t>
    </r>
    <r>
      <rPr>
        <i/>
        <sz val="9"/>
        <color indexed="8"/>
        <rFont val="Times New Roman"/>
        <family val="1"/>
        <charset val="204"/>
      </rPr>
      <t>ремонти житлових будинків/гуртожитків/будинків сімейного типу:  покрівель, фасадів, ремонт/заміна ліфтів, ремонт газо-, тепло-, водопровідних мереж (систем) тощо</t>
    </r>
  </si>
  <si>
    <t>Форма № 2 КБ</t>
  </si>
  <si>
    <t>П Е Р Е Л І К</t>
  </si>
  <si>
    <t>ОБ'ЄКТІВ НЕВИРОБНИЧОГО ПРИЗНАЧЕННЯ, БУДІВНИЦТВО ЯКИХ</t>
  </si>
  <si>
    <t>Найменування замовника, назва об'єкта (згідно з ПКД), його місцезнаходження</t>
  </si>
  <si>
    <t>Роки будів-ництва</t>
  </si>
  <si>
    <t>Проектна потужність</t>
  </si>
  <si>
    <t>2021 рік (проект)</t>
  </si>
  <si>
    <t>Підрядна організація</t>
  </si>
  <si>
    <t>Очікуваний результат</t>
  </si>
  <si>
    <t>Капітальні вкладення, тис. грн.</t>
  </si>
  <si>
    <t>Кількість мешканців, яким поліпшено умови проживання (осіб)</t>
  </si>
  <si>
    <t>Ким і коли затверджена ПКД</t>
  </si>
  <si>
    <t xml:space="preserve">Примітка:  </t>
  </si>
  <si>
    <t>4. При поданні пропозицій щодо фінансування будівництва об'єктів за рахунок бюджетних коштів обов'язково необхідно надавати висновки (копію) “УКРІНВЕСТЕКСПЕРТИЗИ”" для визначення кошторисної вартості проекту та уточнення назви.</t>
  </si>
  <si>
    <t>ОБ’ЄКТІВ ВИРОБНИЧОГО ПРИЗНАЧЕННЯ, БУДІВНИЦТВО ЯКИХ</t>
  </si>
  <si>
    <t>Найменування замовника, об’єкта, його місцезнаходження</t>
  </si>
  <si>
    <t>Капітальні вкладення, тис. грн</t>
  </si>
  <si>
    <t>2022
Прогноз</t>
  </si>
  <si>
    <t>% до 2021 року</t>
  </si>
  <si>
    <t>2022 рік (проект)</t>
  </si>
  <si>
    <t>(місто, район, об’єднана територіальна громада)</t>
  </si>
  <si>
    <t>Введення в дію потужностей, у відп.один</t>
  </si>
  <si>
    <t>Із загального обсягу капітальних вкладень по комунальному будівництву по напрямках:</t>
  </si>
  <si>
    <t>Об’єкти теплопостачання – всього</t>
  </si>
  <si>
    <t>3. Назва об'єктів будівництва повинна суворо відповідати назві по проектно-кошторисній документації</t>
  </si>
  <si>
    <t>% до 2018 року</t>
  </si>
  <si>
    <t>% до 2019 року</t>
  </si>
  <si>
    <t xml:space="preserve">дошкільного віку </t>
  </si>
  <si>
    <t>шкільного віку</t>
  </si>
  <si>
    <t>Обсяг доходів (розрахунковий) спроможної територіальної громади, усього, у тому числі:</t>
  </si>
  <si>
    <t>тис. грн</t>
  </si>
  <si>
    <t>сформованих відповідно до ст. 64 Бюджетного кодексу України</t>
  </si>
  <si>
    <t>бюджету розвитку</t>
  </si>
  <si>
    <t>базової дотації</t>
  </si>
  <si>
    <t>реверсної дотації</t>
  </si>
  <si>
    <t>Кількість закладів, що утримуються за рахунок бюджету органів місцевого самоврядування, усього,  у тому числі:</t>
  </si>
  <si>
    <t>дошкільних навчальних закладів</t>
  </si>
  <si>
    <t xml:space="preserve">закладів позашкільної освіти </t>
  </si>
  <si>
    <t xml:space="preserve">закладів культури </t>
  </si>
  <si>
    <t>закладів фізичної культури</t>
  </si>
  <si>
    <t>фельдшерсько-акушерських пунктів</t>
  </si>
  <si>
    <t>амбулаторій, поліклінік</t>
  </si>
  <si>
    <t>лікарень</t>
  </si>
  <si>
    <t>станцій швидкої допомоги</t>
  </si>
  <si>
    <t xml:space="preserve">Наявність приміщень для розміщення державних органів, установ, що здійснюють повноваження щодо: </t>
  </si>
  <si>
    <t>правоохоронної діяльності</t>
  </si>
  <si>
    <t>реєстрації актів цивільного стану та майнових прав</t>
  </si>
  <si>
    <t xml:space="preserve">пенсійного забезпечення </t>
  </si>
  <si>
    <t>соціального захисту</t>
  </si>
  <si>
    <t>пожежної безпеки</t>
  </si>
  <si>
    <t>казначейського обслуговування</t>
  </si>
  <si>
    <t>Наявність приміщень для розміщення органів місцевого самоврядування, усього, одиниць</t>
  </si>
  <si>
    <t>Кількість сільськогосподарських об'єктів виробничого призначення</t>
  </si>
  <si>
    <t>Земельний фонд</t>
  </si>
  <si>
    <t>тис. га</t>
  </si>
  <si>
    <t>Площа сільськогосподарських угідь</t>
  </si>
  <si>
    <t>Кількість котелень</t>
  </si>
  <si>
    <t>од.</t>
  </si>
  <si>
    <t xml:space="preserve">Тепломережі </t>
  </si>
  <si>
    <t>Підключення населених пунктів до централізованого водозабезпечення</t>
  </si>
  <si>
    <t>тис. осіб</t>
  </si>
  <si>
    <t>загальноосвітніх навчальних закладів I – III ступенів</t>
  </si>
  <si>
    <t>загальноосвітніх навчальних закладів I ступеня</t>
  </si>
  <si>
    <t>загальноосвітніх навчальних закладів I – ІI ступенів</t>
  </si>
  <si>
    <t>2019
Факт</t>
  </si>
  <si>
    <t>2023
Прогноз</t>
  </si>
  <si>
    <t>2020
Очікуване</t>
  </si>
  <si>
    <t>% до 2010 року</t>
  </si>
  <si>
    <t>% до 2022 року</t>
  </si>
  <si>
    <t>Залишок проектної потужності на 01.01.2021</t>
  </si>
  <si>
    <t>Очікув. залишок кошторис-ної вартості на 01.01.2021</t>
  </si>
  <si>
    <t>2023 рік (проект)</t>
  </si>
  <si>
    <t>1. До переліку включити об'єкти: житлового будівництва, комунального будівництва, освіти, охорони здоров'я, культури, інших галузей народного господарства, будівництво яких здійснювалося в 2020 році та прогнозується на  2021, 2022, 2023   роки.</t>
  </si>
  <si>
    <t>Кошторисна вартість (у діючих цінах на 01.01.2021), тис. грн</t>
  </si>
  <si>
    <t>НАМІЧАЄТЬСЯ ЗДІЙСНИТИ У 2021 – 2023 РОКАХ НА ТЕРИТОРІЇ ДНІПРОПЕТРОВСЬКОЇ ОБЛАСТІ</t>
  </si>
  <si>
    <t>Усього (з початку реалізації), тис.грн</t>
  </si>
  <si>
    <t>у тому числі станом на 01.01.2021 (очікуване за 2020 рік)</t>
  </si>
  <si>
    <t xml:space="preserve">Всього </t>
  </si>
  <si>
    <t>Державний</t>
  </si>
  <si>
    <t>Обласний</t>
  </si>
  <si>
    <t>Місцевий</t>
  </si>
  <si>
    <t>Інші</t>
  </si>
  <si>
    <t>РАЗОМ</t>
  </si>
  <si>
    <t>2. Об'єкти по кожній галузі подаються на окремому аркуші, комунального будівництва - окремо за кожним напрямом: газопостачання, водопостачання, теплопостачання, об'єкти каналізації та об'єкти каналізації - природоохоронні заходи, об'єкти житлово-комунального господарства,  інші об'єкти комунального господарства та інші об'єкти комунального господарства - природоохоронні заходи</t>
  </si>
  <si>
    <t xml:space="preserve">Чисельність населення станом на 01 січня 2019 року, осіб, у тому числі дітей: </t>
  </si>
  <si>
    <t>Введення в дію потужнос-тей (у відп. од.)</t>
  </si>
  <si>
    <r>
      <t>Кількість населених пунктів, в яких поліпшено умови проживання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(одиниць)</t>
    </r>
  </si>
  <si>
    <t>Піщанська сільська рада Новомосковського району</t>
  </si>
  <si>
    <t>Виконуючий обов'язки сільського голови                                                                                                                              Т.І. Фоменко</t>
  </si>
  <si>
    <t>Жигалко Л.О.</t>
  </si>
  <si>
    <t>по   Піщанській сільській раді Новомосковського району (ОТГ)</t>
  </si>
  <si>
    <t>Т.І. Фоменко</t>
  </si>
  <si>
    <t>Виконуюча обов'язки сільського голови</t>
  </si>
  <si>
    <t>0678871785   Жигалко Л.О.</t>
  </si>
  <si>
    <t>каналізація</t>
  </si>
  <si>
    <t>Реконструкція очисних споруд смт.Меліоративне, Новомосковського району, Дніпропетровської області</t>
  </si>
  <si>
    <t>2021-2023</t>
  </si>
  <si>
    <t>Капітальний ремонт каналізаційної насосної станції КНС-2 в смт Меліоративне Новомосковського району, Дніпропетровської області</t>
  </si>
  <si>
    <t>350 м.куб/добу</t>
  </si>
  <si>
    <r>
      <t>Кількість населених пунктів, в яких поліпшено умови проживання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(одиниць)</t>
    </r>
  </si>
  <si>
    <t>50 м.куб./1год</t>
  </si>
  <si>
    <t>Будівництво водогону в с.Новоселівка по вулиці Лісна, Шевченко, Самарська, Галковського, Шкільна, Зарічна,Соборна,Лиманська, Гагаріна, Осіння  Новомосковського району, Дніпропетровської області</t>
  </si>
  <si>
    <t>Капітальний ремонт водяної насосної станції (Кулебівський переїзд)</t>
  </si>
  <si>
    <t>Капітальний ремонт мережі водопостачання та водовідведення Меліративної АЗПСМ</t>
  </si>
  <si>
    <t>Капітальний ремонт мережі водопостачання та водонапірної башти в с.Піщанка Новомосковського району, Дніпропетровської області</t>
  </si>
  <si>
    <t>Затверджено Меліоративнівською селищною радою  від 16.06.2017 р.   № 14-12/VII</t>
  </si>
  <si>
    <t>ПКД на стадії проходження експертизи</t>
  </si>
  <si>
    <t>5км</t>
  </si>
  <si>
    <t>1од.</t>
  </si>
  <si>
    <t>4 км</t>
  </si>
  <si>
    <t>ПКД на проходженні експертизи</t>
  </si>
  <si>
    <t>"Капітальний ремонт будівлі КЗ селищного будинку культури в смт.Меліоративне вул.Молодіжна, 27 Новомосковського району, Дніпропетровської області". Коригування</t>
  </si>
  <si>
    <t>проект</t>
  </si>
  <si>
    <t xml:space="preserve">будівельний об'єм - 17391,3 м куб., площ забудівлі - 1302,0 м. кв </t>
  </si>
  <si>
    <t>Затверджено виконкомом Піщанської сільської  ради  від 11.06.2020 р. №17</t>
  </si>
  <si>
    <t>Всього</t>
  </si>
  <si>
    <t>вода</t>
  </si>
  <si>
    <t>культура</t>
  </si>
  <si>
    <t>Виконуюча обов'язки сільського голови                                                                Т.І. Фоменко</t>
  </si>
  <si>
    <t>Капітальний ремонт каналізаційної насосної станції в с.Піщанка Новомосковського району, Дніпропетровської області</t>
  </si>
  <si>
    <t>2021 (зроблено Департамент ЖКГ, водогін на смт. Черкаське 62 млн.)</t>
  </si>
  <si>
    <t>с. Піщанка</t>
  </si>
  <si>
    <t>Загальний обсяг фінансування</t>
  </si>
  <si>
    <t>Кошти державного бюджету</t>
  </si>
  <si>
    <t>Кошти 
інші джерела</t>
  </si>
  <si>
    <t>Кошти сільського бюджету</t>
  </si>
  <si>
    <t>ПЕРЕЛІК</t>
  </si>
  <si>
    <t>Секретар сільської ради                            	                                                      Тетяна ФОМЕНКО</t>
  </si>
  <si>
    <t>НАМІЧАЄТЬСЯ ЗДІЙСНИТИ У 2025 році на території ПІЩАНСЬКОЇ СІЛЬСЬКОЇ РАДИ</t>
  </si>
  <si>
    <t>2025 рік (проект)</t>
  </si>
  <si>
    <t>с. Орлівщина</t>
  </si>
  <si>
    <t xml:space="preserve">до Програми соціально та культурного розвитку Піщанської сільської територіальної громади на 2025 рік, схвааленої рішенням виконавчого комітету  від 05.12.2024 № 277 </t>
  </si>
  <si>
    <t>"Капітальний ремонт дороги вул. Садова у с.Орлівщина Самарівського району Дніпропетровської області"</t>
  </si>
  <si>
    <t>“Капітальний ремонт дороги по вулиці Робоча в      с. Піщанка Самарівського району Дніпропетровської області"</t>
  </si>
  <si>
    <t>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</si>
</sst>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8" formatCode="#,##0.0"/>
    <numFmt numFmtId="208" formatCode="#,##0.000"/>
    <numFmt numFmtId="209" formatCode="0.000"/>
  </numFmts>
  <fonts count="59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7.5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16"/>
      <name val="Times New Roman"/>
      <family val="1"/>
      <charset val="204"/>
    </font>
    <font>
      <sz val="8"/>
      <color indexed="12"/>
      <name val="Times New Roman"/>
      <family val="1"/>
      <charset val="204"/>
    </font>
    <font>
      <sz val="8"/>
      <color indexed="17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sz val="11"/>
      <color indexed="16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0"/>
      <color indexed="10"/>
      <name val="Arial Cyr"/>
      <charset val="204"/>
    </font>
    <font>
      <b/>
      <sz val="10"/>
      <color indexed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31" fillId="0" borderId="0"/>
    <xf numFmtId="0" fontId="4" fillId="0" borderId="0"/>
    <xf numFmtId="0" fontId="3" fillId="0" borderId="0"/>
    <xf numFmtId="0" fontId="3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Continuous" vertical="center"/>
    </xf>
    <xf numFmtId="0" fontId="11" fillId="0" borderId="0" xfId="0" applyFont="1"/>
    <xf numFmtId="0" fontId="11" fillId="0" borderId="0" xfId="0" applyFont="1" applyFill="1"/>
    <xf numFmtId="0" fontId="11" fillId="2" borderId="0" xfId="0" applyFont="1" applyFill="1"/>
    <xf numFmtId="0" fontId="11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wrapText="1"/>
    </xf>
    <xf numFmtId="0" fontId="0" fillId="2" borderId="0" xfId="0" applyFill="1"/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vertical="center" wrapText="1"/>
    </xf>
    <xf numFmtId="198" fontId="38" fillId="3" borderId="2" xfId="0" applyNumberFormat="1" applyFont="1" applyFill="1" applyBorder="1" applyAlignment="1">
      <alignment horizontal="center" vertical="center" wrapText="1"/>
    </xf>
    <xf numFmtId="0" fontId="39" fillId="3" borderId="3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20" fillId="0" borderId="5" xfId="0" applyFont="1" applyFill="1" applyBorder="1" applyAlignment="1">
      <alignment vertical="center" wrapText="1"/>
    </xf>
    <xf numFmtId="198" fontId="20" fillId="0" borderId="2" xfId="0" applyNumberFormat="1" applyFont="1" applyFill="1" applyBorder="1" applyAlignment="1">
      <alignment horizontal="center" vertical="center"/>
    </xf>
    <xf numFmtId="198" fontId="20" fillId="0" borderId="3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198" fontId="18" fillId="0" borderId="2" xfId="0" applyNumberFormat="1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/>
    </xf>
    <xf numFmtId="198" fontId="21" fillId="0" borderId="2" xfId="0" applyNumberFormat="1" applyFont="1" applyFill="1" applyBorder="1" applyAlignment="1">
      <alignment horizontal="center" vertical="center"/>
    </xf>
    <xf numFmtId="198" fontId="21" fillId="0" borderId="3" xfId="0" applyNumberFormat="1" applyFont="1" applyFill="1" applyBorder="1" applyAlignment="1">
      <alignment horizontal="center" vertical="center"/>
    </xf>
    <xf numFmtId="0" fontId="22" fillId="0" borderId="0" xfId="0" applyFont="1"/>
    <xf numFmtId="49" fontId="18" fillId="0" borderId="5" xfId="0" applyNumberFormat="1" applyFont="1" applyFill="1" applyBorder="1" applyAlignment="1">
      <alignment vertical="center" wrapText="1"/>
    </xf>
    <xf numFmtId="198" fontId="18" fillId="0" borderId="2" xfId="0" applyNumberFormat="1" applyFont="1" applyFill="1" applyBorder="1" applyAlignment="1">
      <alignment horizontal="center" vertical="center"/>
    </xf>
    <xf numFmtId="198" fontId="18" fillId="0" borderId="3" xfId="0" applyNumberFormat="1" applyFont="1" applyFill="1" applyBorder="1" applyAlignment="1">
      <alignment horizontal="center" vertical="center"/>
    </xf>
    <xf numFmtId="0" fontId="1" fillId="0" borderId="0" xfId="0" applyFont="1"/>
    <xf numFmtId="0" fontId="18" fillId="0" borderId="5" xfId="0" applyFont="1" applyFill="1" applyBorder="1" applyAlignment="1">
      <alignment vertical="center" wrapText="1"/>
    </xf>
    <xf numFmtId="49" fontId="18" fillId="0" borderId="5" xfId="0" applyNumberFormat="1" applyFont="1" applyFill="1" applyBorder="1" applyAlignment="1">
      <alignment horizontal="left" vertical="center" wrapText="1"/>
    </xf>
    <xf numFmtId="0" fontId="38" fillId="4" borderId="5" xfId="0" applyFont="1" applyFill="1" applyBorder="1" applyAlignment="1">
      <alignment vertical="center" wrapText="1"/>
    </xf>
    <xf numFmtId="198" fontId="38" fillId="4" borderId="2" xfId="0" applyNumberFormat="1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 wrapText="1"/>
    </xf>
    <xf numFmtId="0" fontId="14" fillId="4" borderId="0" xfId="0" applyFont="1" applyFill="1"/>
    <xf numFmtId="0" fontId="23" fillId="5" borderId="5" xfId="0" applyFont="1" applyFill="1" applyBorder="1" applyAlignment="1">
      <alignment vertical="center" wrapText="1"/>
    </xf>
    <xf numFmtId="198" fontId="23" fillId="5" borderId="2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9" fillId="5" borderId="0" xfId="0" applyFont="1" applyFill="1"/>
    <xf numFmtId="0" fontId="15" fillId="0" borderId="0" xfId="0" applyFont="1"/>
    <xf numFmtId="0" fontId="15" fillId="0" borderId="0" xfId="0" applyFont="1" applyBorder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8" fillId="0" borderId="0" xfId="3" applyFont="1"/>
    <xf numFmtId="0" fontId="23" fillId="0" borderId="0" xfId="0" applyFont="1" applyBorder="1"/>
    <xf numFmtId="0" fontId="18" fillId="2" borderId="6" xfId="0" applyFont="1" applyFill="1" applyBorder="1" applyAlignment="1">
      <alignment horizontal="center" vertical="center"/>
    </xf>
    <xf numFmtId="0" fontId="2" fillId="0" borderId="0" xfId="0" applyFont="1" applyAlignment="1"/>
    <xf numFmtId="0" fontId="15" fillId="0" borderId="0" xfId="0" applyFont="1" applyAlignment="1">
      <alignment vertical="justify"/>
    </xf>
    <xf numFmtId="0" fontId="15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>
      <alignment horizontal="center" wrapText="1"/>
    </xf>
    <xf numFmtId="0" fontId="28" fillId="0" borderId="0" xfId="3" applyFont="1" applyAlignment="1">
      <alignment horizontal="left"/>
    </xf>
    <xf numFmtId="0" fontId="29" fillId="0" borderId="0" xfId="3" applyFont="1"/>
    <xf numFmtId="0" fontId="35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41" fillId="0" borderId="7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0" xfId="3" applyFont="1" applyAlignment="1">
      <alignment horizontal="center"/>
    </xf>
    <xf numFmtId="0" fontId="24" fillId="0" borderId="14" xfId="0" applyFont="1" applyBorder="1" applyAlignment="1">
      <alignment horizontal="left" vertical="top" wrapText="1"/>
    </xf>
    <xf numFmtId="0" fontId="16" fillId="0" borderId="14" xfId="0" applyNumberFormat="1" applyFont="1" applyBorder="1" applyAlignment="1">
      <alignment horizontal="center" vertical="top" wrapText="1"/>
    </xf>
    <xf numFmtId="198" fontId="16" fillId="0" borderId="15" xfId="0" applyNumberFormat="1" applyFont="1" applyBorder="1" applyAlignment="1">
      <alignment horizontal="right" vertical="top" shrinkToFit="1"/>
    </xf>
    <xf numFmtId="208" fontId="16" fillId="0" borderId="4" xfId="0" applyNumberFormat="1" applyFont="1" applyBorder="1" applyAlignment="1">
      <alignment horizontal="center" vertical="top" shrinkToFit="1"/>
    </xf>
    <xf numFmtId="208" fontId="16" fillId="0" borderId="16" xfId="0" applyNumberFormat="1" applyFont="1" applyBorder="1" applyAlignment="1">
      <alignment horizontal="center" vertical="top" shrinkToFit="1"/>
    </xf>
    <xf numFmtId="208" fontId="44" fillId="0" borderId="14" xfId="0" applyNumberFormat="1" applyFont="1" applyBorder="1" applyAlignment="1">
      <alignment horizontal="center" vertical="top" shrinkToFit="1"/>
    </xf>
    <xf numFmtId="208" fontId="45" fillId="0" borderId="14" xfId="0" applyNumberFormat="1" applyFont="1" applyBorder="1" applyAlignment="1">
      <alignment horizontal="center" vertical="top" shrinkToFit="1"/>
    </xf>
    <xf numFmtId="208" fontId="46" fillId="0" borderId="14" xfId="0" applyNumberFormat="1" applyFont="1" applyBorder="1" applyAlignment="1">
      <alignment horizontal="center" vertical="top" shrinkToFit="1"/>
    </xf>
    <xf numFmtId="208" fontId="16" fillId="0" borderId="14" xfId="0" applyNumberFormat="1" applyFont="1" applyBorder="1" applyAlignment="1">
      <alignment horizontal="center" vertical="top" shrinkToFit="1"/>
    </xf>
    <xf numFmtId="49" fontId="24" fillId="0" borderId="17" xfId="0" applyNumberFormat="1" applyFont="1" applyBorder="1" applyAlignment="1">
      <alignment horizontal="center" vertical="top" shrinkToFit="1"/>
    </xf>
    <xf numFmtId="208" fontId="16" fillId="0" borderId="18" xfId="0" applyNumberFormat="1" applyFont="1" applyBorder="1" applyAlignment="1">
      <alignment horizontal="center" vertical="top" shrinkToFit="1"/>
    </xf>
    <xf numFmtId="208" fontId="16" fillId="0" borderId="19" xfId="0" applyNumberFormat="1" applyFont="1" applyBorder="1" applyAlignment="1">
      <alignment horizontal="center" vertical="top" shrinkToFit="1"/>
    </xf>
    <xf numFmtId="0" fontId="24" fillId="0" borderId="16" xfId="0" applyFont="1" applyBorder="1" applyAlignment="1">
      <alignment horizontal="right" vertical="top" shrinkToFit="1"/>
    </xf>
    <xf numFmtId="0" fontId="24" fillId="0" borderId="14" xfId="0" applyFont="1" applyBorder="1" applyAlignment="1">
      <alignment horizontal="right" vertical="top" shrinkToFit="1"/>
    </xf>
    <xf numFmtId="0" fontId="23" fillId="0" borderId="0" xfId="3" applyFont="1"/>
    <xf numFmtId="0" fontId="15" fillId="0" borderId="14" xfId="0" applyNumberFormat="1" applyFont="1" applyBorder="1" applyAlignment="1">
      <alignment horizontal="center" vertical="top" wrapText="1"/>
    </xf>
    <xf numFmtId="198" fontId="15" fillId="0" borderId="15" xfId="0" applyNumberFormat="1" applyFont="1" applyBorder="1" applyAlignment="1">
      <alignment horizontal="right" vertical="top" shrinkToFit="1"/>
    </xf>
    <xf numFmtId="208" fontId="15" fillId="0" borderId="4" xfId="0" applyNumberFormat="1" applyFont="1" applyBorder="1" applyAlignment="1">
      <alignment horizontal="center" vertical="top" shrinkToFit="1"/>
    </xf>
    <xf numFmtId="208" fontId="15" fillId="0" borderId="16" xfId="0" applyNumberFormat="1" applyFont="1" applyBorder="1" applyAlignment="1">
      <alignment horizontal="center" vertical="top" shrinkToFit="1"/>
    </xf>
    <xf numFmtId="208" fontId="47" fillId="0" borderId="14" xfId="0" applyNumberFormat="1" applyFont="1" applyBorder="1" applyAlignment="1">
      <alignment horizontal="center" vertical="top" shrinkToFit="1"/>
    </xf>
    <xf numFmtId="208" fontId="48" fillId="0" borderId="14" xfId="0" applyNumberFormat="1" applyFont="1" applyBorder="1" applyAlignment="1">
      <alignment horizontal="center" vertical="top" shrinkToFit="1"/>
    </xf>
    <xf numFmtId="208" fontId="49" fillId="0" borderId="14" xfId="0" applyNumberFormat="1" applyFont="1" applyBorder="1" applyAlignment="1">
      <alignment horizontal="center" vertical="top" shrinkToFit="1"/>
    </xf>
    <xf numFmtId="208" fontId="15" fillId="0" borderId="14" xfId="0" applyNumberFormat="1" applyFont="1" applyBorder="1" applyAlignment="1">
      <alignment horizontal="center" vertical="top" shrinkToFit="1"/>
    </xf>
    <xf numFmtId="49" fontId="15" fillId="0" borderId="17" xfId="0" applyNumberFormat="1" applyFont="1" applyBorder="1" applyAlignment="1">
      <alignment horizontal="center" vertical="top" shrinkToFit="1"/>
    </xf>
    <xf numFmtId="208" fontId="15" fillId="0" borderId="18" xfId="0" applyNumberFormat="1" applyFont="1" applyBorder="1" applyAlignment="1">
      <alignment horizontal="center" vertical="top" shrinkToFit="1"/>
    </xf>
    <xf numFmtId="208" fontId="15" fillId="0" borderId="19" xfId="0" applyNumberFormat="1" applyFont="1" applyBorder="1" applyAlignment="1">
      <alignment horizontal="center" vertical="top" shrinkToFit="1"/>
    </xf>
    <xf numFmtId="0" fontId="15" fillId="0" borderId="14" xfId="0" applyFont="1" applyBorder="1" applyAlignment="1">
      <alignment horizontal="right" vertical="top" shrinkToFit="1"/>
    </xf>
    <xf numFmtId="0" fontId="28" fillId="0" borderId="0" xfId="3" applyFont="1" applyAlignment="1">
      <alignment horizontal="right"/>
    </xf>
    <xf numFmtId="0" fontId="28" fillId="2" borderId="0" xfId="3" applyFont="1" applyFill="1"/>
    <xf numFmtId="0" fontId="50" fillId="2" borderId="0" xfId="0" applyFont="1" applyFill="1"/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Continuous"/>
    </xf>
    <xf numFmtId="0" fontId="8" fillId="2" borderId="0" xfId="0" applyFont="1" applyFill="1"/>
    <xf numFmtId="0" fontId="10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9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2"/>
    </xf>
    <xf numFmtId="0" fontId="18" fillId="2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33" fillId="2" borderId="0" xfId="3" applyFont="1" applyFill="1"/>
    <xf numFmtId="4" fontId="24" fillId="0" borderId="14" xfId="0" applyNumberFormat="1" applyFont="1" applyBorder="1" applyAlignment="1">
      <alignment horizontal="left" vertical="top" wrapText="1"/>
    </xf>
    <xf numFmtId="4" fontId="16" fillId="0" borderId="14" xfId="0" applyNumberFormat="1" applyFont="1" applyBorder="1" applyAlignment="1">
      <alignment horizontal="center" vertical="top" wrapText="1"/>
    </xf>
    <xf numFmtId="4" fontId="16" fillId="0" borderId="15" xfId="0" applyNumberFormat="1" applyFont="1" applyBorder="1" applyAlignment="1">
      <alignment horizontal="right" vertical="top" shrinkToFit="1"/>
    </xf>
    <xf numFmtId="4" fontId="16" fillId="0" borderId="4" xfId="0" applyNumberFormat="1" applyFont="1" applyBorder="1" applyAlignment="1">
      <alignment horizontal="center" vertical="top" shrinkToFit="1"/>
    </xf>
    <xf numFmtId="4" fontId="46" fillId="0" borderId="14" xfId="0" applyNumberFormat="1" applyFont="1" applyBorder="1" applyAlignment="1">
      <alignment horizontal="center" vertical="top" shrinkToFit="1"/>
    </xf>
    <xf numFmtId="4" fontId="16" fillId="0" borderId="14" xfId="0" applyNumberFormat="1" applyFont="1" applyBorder="1" applyAlignment="1">
      <alignment horizontal="center" vertical="top" shrinkToFit="1"/>
    </xf>
    <xf numFmtId="4" fontId="24" fillId="0" borderId="17" xfId="0" applyNumberFormat="1" applyFont="1" applyBorder="1" applyAlignment="1">
      <alignment horizontal="center" vertical="top" shrinkToFit="1"/>
    </xf>
    <xf numFmtId="4" fontId="16" fillId="0" borderId="18" xfId="0" applyNumberFormat="1" applyFont="1" applyBorder="1" applyAlignment="1">
      <alignment horizontal="center" vertical="top" shrinkToFit="1"/>
    </xf>
    <xf numFmtId="4" fontId="16" fillId="0" borderId="19" xfId="0" applyNumberFormat="1" applyFont="1" applyBorder="1" applyAlignment="1">
      <alignment horizontal="center" vertical="top" shrinkToFit="1"/>
    </xf>
    <xf numFmtId="4" fontId="44" fillId="0" borderId="14" xfId="0" applyNumberFormat="1" applyFont="1" applyBorder="1" applyAlignment="1">
      <alignment horizontal="center" vertical="top" shrinkToFit="1"/>
    </xf>
    <xf numFmtId="4" fontId="45" fillId="0" borderId="14" xfId="0" applyNumberFormat="1" applyFont="1" applyBorder="1" applyAlignment="1">
      <alignment horizontal="center" vertical="top" shrinkToFit="1"/>
    </xf>
    <xf numFmtId="4" fontId="24" fillId="0" borderId="16" xfId="0" applyNumberFormat="1" applyFont="1" applyBorder="1" applyAlignment="1">
      <alignment horizontal="right" vertical="top" shrinkToFit="1"/>
    </xf>
    <xf numFmtId="4" fontId="24" fillId="0" borderId="14" xfId="0" applyNumberFormat="1" applyFont="1" applyBorder="1" applyAlignment="1">
      <alignment horizontal="right" vertical="top" shrinkToFit="1"/>
    </xf>
    <xf numFmtId="4" fontId="32" fillId="0" borderId="6" xfId="0" applyNumberFormat="1" applyFont="1" applyBorder="1" applyAlignment="1">
      <alignment horizontal="center" vertical="center" wrapText="1"/>
    </xf>
    <xf numFmtId="4" fontId="32" fillId="0" borderId="0" xfId="3" applyNumberFormat="1" applyFont="1"/>
    <xf numFmtId="4" fontId="32" fillId="0" borderId="7" xfId="0" applyNumberFormat="1" applyFont="1" applyBorder="1" applyAlignment="1">
      <alignment horizontal="center"/>
    </xf>
    <xf numFmtId="4" fontId="32" fillId="0" borderId="8" xfId="0" applyNumberFormat="1" applyFont="1" applyBorder="1" applyAlignment="1">
      <alignment horizontal="center"/>
    </xf>
    <xf numFmtId="4" fontId="32" fillId="0" borderId="9" xfId="0" applyNumberFormat="1" applyFont="1" applyBorder="1" applyAlignment="1">
      <alignment horizontal="center"/>
    </xf>
    <xf numFmtId="4" fontId="32" fillId="0" borderId="10" xfId="0" applyNumberFormat="1" applyFont="1" applyBorder="1" applyAlignment="1">
      <alignment horizontal="center"/>
    </xf>
    <xf numFmtId="4" fontId="47" fillId="0" borderId="7" xfId="0" applyNumberFormat="1" applyFont="1" applyBorder="1" applyAlignment="1">
      <alignment horizontal="center"/>
    </xf>
    <xf numFmtId="4" fontId="48" fillId="0" borderId="7" xfId="0" applyNumberFormat="1" applyFont="1" applyBorder="1" applyAlignment="1">
      <alignment horizontal="center"/>
    </xf>
    <xf numFmtId="4" fontId="49" fillId="0" borderId="7" xfId="0" applyNumberFormat="1" applyFont="1" applyBorder="1" applyAlignment="1">
      <alignment horizontal="center"/>
    </xf>
    <xf numFmtId="4" fontId="32" fillId="0" borderId="11" xfId="0" applyNumberFormat="1" applyFont="1" applyBorder="1" applyAlignment="1">
      <alignment horizontal="center"/>
    </xf>
    <xf numFmtId="4" fontId="32" fillId="0" borderId="12" xfId="0" applyNumberFormat="1" applyFont="1" applyBorder="1" applyAlignment="1">
      <alignment horizontal="center"/>
    </xf>
    <xf numFmtId="4" fontId="32" fillId="0" borderId="13" xfId="0" applyNumberFormat="1" applyFont="1" applyBorder="1" applyAlignment="1">
      <alignment horizontal="center"/>
    </xf>
    <xf numFmtId="4" fontId="32" fillId="0" borderId="0" xfId="3" applyNumberFormat="1" applyFont="1" applyAlignment="1">
      <alignment horizontal="center"/>
    </xf>
    <xf numFmtId="4" fontId="24" fillId="0" borderId="0" xfId="3" applyNumberFormat="1" applyFont="1"/>
    <xf numFmtId="0" fontId="28" fillId="2" borderId="1" xfId="0" applyFont="1" applyFill="1" applyBorder="1" applyAlignment="1">
      <alignment horizontal="center" vertical="top" wrapText="1"/>
    </xf>
    <xf numFmtId="0" fontId="32" fillId="2" borderId="1" xfId="4" applyFont="1" applyFill="1" applyBorder="1" applyAlignment="1">
      <alignment vertical="top" wrapText="1"/>
    </xf>
    <xf numFmtId="198" fontId="20" fillId="0" borderId="2" xfId="0" applyNumberFormat="1" applyFont="1" applyFill="1" applyBorder="1" applyAlignment="1">
      <alignment horizontal="center" vertical="center" wrapText="1"/>
    </xf>
    <xf numFmtId="198" fontId="24" fillId="5" borderId="3" xfId="0" applyNumberFormat="1" applyFont="1" applyFill="1" applyBorder="1" applyAlignment="1">
      <alignment horizontal="center" vertical="center" wrapText="1"/>
    </xf>
    <xf numFmtId="4" fontId="32" fillId="6" borderId="1" xfId="4" applyNumberFormat="1" applyFont="1" applyFill="1" applyBorder="1" applyAlignment="1">
      <alignment vertical="top" wrapText="1"/>
    </xf>
    <xf numFmtId="4" fontId="32" fillId="6" borderId="1" xfId="0" applyNumberFormat="1" applyFont="1" applyFill="1" applyBorder="1" applyAlignment="1">
      <alignment horizontal="center" vertical="top" wrapText="1"/>
    </xf>
    <xf numFmtId="4" fontId="32" fillId="6" borderId="1" xfId="0" applyNumberFormat="1" applyFont="1" applyFill="1" applyBorder="1" applyAlignment="1">
      <alignment horizontal="center" vertical="top"/>
    </xf>
    <xf numFmtId="4" fontId="32" fillId="6" borderId="1" xfId="4" applyNumberFormat="1" applyFont="1" applyFill="1" applyBorder="1" applyAlignment="1">
      <alignment horizontal="center" vertical="top" wrapText="1"/>
    </xf>
    <xf numFmtId="4" fontId="15" fillId="6" borderId="4" xfId="0" applyNumberFormat="1" applyFont="1" applyFill="1" applyBorder="1" applyAlignment="1">
      <alignment horizontal="center" vertical="top" shrinkToFit="1"/>
    </xf>
    <xf numFmtId="4" fontId="15" fillId="6" borderId="16" xfId="0" applyNumberFormat="1" applyFont="1" applyFill="1" applyBorder="1" applyAlignment="1">
      <alignment horizontal="center" vertical="top" shrinkToFit="1"/>
    </xf>
    <xf numFmtId="4" fontId="47" fillId="6" borderId="14" xfId="0" applyNumberFormat="1" applyFont="1" applyFill="1" applyBorder="1" applyAlignment="1">
      <alignment horizontal="center" vertical="top" shrinkToFit="1"/>
    </xf>
    <xf numFmtId="4" fontId="48" fillId="6" borderId="14" xfId="0" applyNumberFormat="1" applyFont="1" applyFill="1" applyBorder="1" applyAlignment="1">
      <alignment horizontal="center" vertical="top" shrinkToFit="1"/>
    </xf>
    <xf numFmtId="4" fontId="49" fillId="6" borderId="14" xfId="0" applyNumberFormat="1" applyFont="1" applyFill="1" applyBorder="1" applyAlignment="1">
      <alignment horizontal="center" vertical="top" shrinkToFit="1"/>
    </xf>
    <xf numFmtId="4" fontId="15" fillId="6" borderId="14" xfId="0" applyNumberFormat="1" applyFont="1" applyFill="1" applyBorder="1" applyAlignment="1">
      <alignment horizontal="center" vertical="top" shrinkToFit="1"/>
    </xf>
    <xf numFmtId="4" fontId="15" fillId="6" borderId="17" xfId="0" applyNumberFormat="1" applyFont="1" applyFill="1" applyBorder="1" applyAlignment="1">
      <alignment horizontal="center" vertical="top" shrinkToFit="1"/>
    </xf>
    <xf numFmtId="4" fontId="15" fillId="6" borderId="18" xfId="0" applyNumberFormat="1" applyFont="1" applyFill="1" applyBorder="1" applyAlignment="1">
      <alignment horizontal="center" vertical="top" shrinkToFit="1"/>
    </xf>
    <xf numFmtId="4" fontId="15" fillId="6" borderId="19" xfId="0" applyNumberFormat="1" applyFont="1" applyFill="1" applyBorder="1" applyAlignment="1">
      <alignment horizontal="center" vertical="top" shrinkToFit="1"/>
    </xf>
    <xf numFmtId="0" fontId="28" fillId="6" borderId="1" xfId="0" applyFont="1" applyFill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4" fontId="51" fillId="0" borderId="1" xfId="4" applyNumberFormat="1" applyFont="1" applyFill="1" applyBorder="1" applyAlignment="1">
      <alignment vertical="top" wrapText="1"/>
    </xf>
    <xf numFmtId="4" fontId="51" fillId="0" borderId="1" xfId="0" applyNumberFormat="1" applyFont="1" applyFill="1" applyBorder="1" applyAlignment="1">
      <alignment horizontal="center" vertical="top" wrapText="1"/>
    </xf>
    <xf numFmtId="4" fontId="51" fillId="0" borderId="1" xfId="0" applyNumberFormat="1" applyFont="1" applyFill="1" applyBorder="1" applyAlignment="1">
      <alignment horizontal="center" vertical="top"/>
    </xf>
    <xf numFmtId="4" fontId="51" fillId="0" borderId="1" xfId="4" applyNumberFormat="1" applyFont="1" applyFill="1" applyBorder="1" applyAlignment="1">
      <alignment horizontal="center" vertical="top" wrapText="1"/>
    </xf>
    <xf numFmtId="4" fontId="51" fillId="0" borderId="4" xfId="0" applyNumberFormat="1" applyFont="1" applyBorder="1" applyAlignment="1">
      <alignment horizontal="center" vertical="top" shrinkToFit="1"/>
    </xf>
    <xf numFmtId="4" fontId="51" fillId="0" borderId="16" xfId="0" applyNumberFormat="1" applyFont="1" applyBorder="1" applyAlignment="1">
      <alignment horizontal="center" vertical="top" shrinkToFit="1"/>
    </xf>
    <xf numFmtId="4" fontId="51" fillId="0" borderId="14" xfId="0" applyNumberFormat="1" applyFont="1" applyBorder="1" applyAlignment="1">
      <alignment horizontal="center" vertical="top" shrinkToFit="1"/>
    </xf>
    <xf numFmtId="4" fontId="51" fillId="0" borderId="17" xfId="0" applyNumberFormat="1" applyFont="1" applyBorder="1" applyAlignment="1">
      <alignment horizontal="center" vertical="top" shrinkToFit="1"/>
    </xf>
    <xf numFmtId="4" fontId="51" fillId="0" borderId="18" xfId="0" applyNumberFormat="1" applyFont="1" applyBorder="1" applyAlignment="1">
      <alignment horizontal="center" vertical="top" shrinkToFit="1"/>
    </xf>
    <xf numFmtId="4" fontId="51" fillId="0" borderId="19" xfId="0" applyNumberFormat="1" applyFont="1" applyBorder="1" applyAlignment="1">
      <alignment horizontal="center" vertical="top" shrinkToFit="1"/>
    </xf>
    <xf numFmtId="0" fontId="52" fillId="2" borderId="1" xfId="0" applyFont="1" applyFill="1" applyBorder="1" applyAlignment="1">
      <alignment horizontal="center" vertical="top" wrapText="1"/>
    </xf>
    <xf numFmtId="0" fontId="52" fillId="0" borderId="1" xfId="0" applyFont="1" applyFill="1" applyBorder="1" applyAlignment="1">
      <alignment horizontal="center" vertical="top"/>
    </xf>
    <xf numFmtId="4" fontId="51" fillId="0" borderId="0" xfId="3" applyNumberFormat="1" applyFont="1"/>
    <xf numFmtId="0" fontId="32" fillId="7" borderId="1" xfId="4" applyFont="1" applyFill="1" applyBorder="1" applyAlignment="1">
      <alignment vertical="top" wrapText="1"/>
    </xf>
    <xf numFmtId="0" fontId="28" fillId="7" borderId="1" xfId="0" applyFont="1" applyFill="1" applyBorder="1" applyAlignment="1">
      <alignment horizontal="left" vertical="top" wrapText="1"/>
    </xf>
    <xf numFmtId="0" fontId="30" fillId="7" borderId="1" xfId="0" applyFont="1" applyFill="1" applyBorder="1" applyAlignment="1">
      <alignment horizontal="center" vertical="top"/>
    </xf>
    <xf numFmtId="4" fontId="32" fillId="7" borderId="1" xfId="4" applyNumberFormat="1" applyFont="1" applyFill="1" applyBorder="1" applyAlignment="1">
      <alignment horizontal="center" vertical="top" wrapText="1"/>
    </xf>
    <xf numFmtId="208" fontId="16" fillId="7" borderId="4" xfId="0" applyNumberFormat="1" applyFont="1" applyFill="1" applyBorder="1" applyAlignment="1">
      <alignment horizontal="center" vertical="top" shrinkToFit="1"/>
    </xf>
    <xf numFmtId="208" fontId="15" fillId="7" borderId="16" xfId="0" applyNumberFormat="1" applyFont="1" applyFill="1" applyBorder="1" applyAlignment="1">
      <alignment horizontal="center" vertical="top" shrinkToFit="1"/>
    </xf>
    <xf numFmtId="208" fontId="44" fillId="7" borderId="14" xfId="0" applyNumberFormat="1" applyFont="1" applyFill="1" applyBorder="1" applyAlignment="1">
      <alignment horizontal="center" vertical="top" shrinkToFit="1"/>
    </xf>
    <xf numFmtId="208" fontId="45" fillId="7" borderId="14" xfId="0" applyNumberFormat="1" applyFont="1" applyFill="1" applyBorder="1" applyAlignment="1">
      <alignment horizontal="center" vertical="top" shrinkToFit="1"/>
    </xf>
    <xf numFmtId="208" fontId="46" fillId="7" borderId="14" xfId="0" applyNumberFormat="1" applyFont="1" applyFill="1" applyBorder="1" applyAlignment="1">
      <alignment horizontal="center" vertical="top" shrinkToFit="1"/>
    </xf>
    <xf numFmtId="208" fontId="16" fillId="7" borderId="14" xfId="0" applyNumberFormat="1" applyFont="1" applyFill="1" applyBorder="1" applyAlignment="1">
      <alignment horizontal="center" vertical="top" shrinkToFit="1"/>
    </xf>
    <xf numFmtId="49" fontId="24" fillId="7" borderId="17" xfId="0" applyNumberFormat="1" applyFont="1" applyFill="1" applyBorder="1" applyAlignment="1">
      <alignment horizontal="center" vertical="top" shrinkToFit="1"/>
    </xf>
    <xf numFmtId="208" fontId="16" fillId="7" borderId="18" xfId="0" applyNumberFormat="1" applyFont="1" applyFill="1" applyBorder="1" applyAlignment="1">
      <alignment horizontal="center" vertical="top" shrinkToFit="1"/>
    </xf>
    <xf numFmtId="208" fontId="15" fillId="7" borderId="19" xfId="0" applyNumberFormat="1" applyFont="1" applyFill="1" applyBorder="1" applyAlignment="1">
      <alignment horizontal="center" vertical="top" shrinkToFit="1"/>
    </xf>
    <xf numFmtId="0" fontId="5" fillId="7" borderId="1" xfId="3" applyFont="1" applyFill="1" applyBorder="1" applyAlignment="1">
      <alignment horizontal="center" vertical="top" wrapText="1"/>
    </xf>
    <xf numFmtId="0" fontId="28" fillId="7" borderId="1" xfId="0" applyFont="1" applyFill="1" applyBorder="1" applyAlignment="1">
      <alignment horizontal="center" vertical="top"/>
    </xf>
    <xf numFmtId="0" fontId="23" fillId="7" borderId="0" xfId="3" applyFont="1" applyFill="1"/>
    <xf numFmtId="0" fontId="51" fillId="0" borderId="22" xfId="4" applyFont="1" applyFill="1" applyBorder="1" applyAlignment="1">
      <alignment vertical="top" wrapText="1"/>
    </xf>
    <xf numFmtId="0" fontId="52" fillId="0" borderId="22" xfId="0" applyFont="1" applyFill="1" applyBorder="1" applyAlignment="1">
      <alignment horizontal="center" vertical="top"/>
    </xf>
    <xf numFmtId="0" fontId="53" fillId="0" borderId="22" xfId="0" applyFont="1" applyFill="1" applyBorder="1" applyAlignment="1">
      <alignment horizontal="center" vertical="top"/>
    </xf>
    <xf numFmtId="4" fontId="51" fillId="0" borderId="22" xfId="4" applyNumberFormat="1" applyFont="1" applyFill="1" applyBorder="1" applyAlignment="1">
      <alignment horizontal="center" vertical="top" wrapText="1"/>
    </xf>
    <xf numFmtId="208" fontId="54" fillId="0" borderId="4" xfId="0" applyNumberFormat="1" applyFont="1" applyBorder="1" applyAlignment="1">
      <alignment horizontal="center" vertical="top" shrinkToFit="1"/>
    </xf>
    <xf numFmtId="208" fontId="51" fillId="0" borderId="16" xfId="0" applyNumberFormat="1" applyFont="1" applyBorder="1" applyAlignment="1">
      <alignment horizontal="center" vertical="top" shrinkToFit="1"/>
    </xf>
    <xf numFmtId="208" fontId="54" fillId="0" borderId="14" xfId="0" applyNumberFormat="1" applyFont="1" applyBorder="1" applyAlignment="1">
      <alignment horizontal="center" vertical="top" shrinkToFit="1"/>
    </xf>
    <xf numFmtId="49" fontId="54" fillId="0" borderId="17" xfId="0" applyNumberFormat="1" applyFont="1" applyBorder="1" applyAlignment="1">
      <alignment horizontal="center" vertical="top" shrinkToFit="1"/>
    </xf>
    <xf numFmtId="208" fontId="54" fillId="0" borderId="18" xfId="0" applyNumberFormat="1" applyFont="1" applyBorder="1" applyAlignment="1">
      <alignment horizontal="center" vertical="top" shrinkToFit="1"/>
    </xf>
    <xf numFmtId="208" fontId="51" fillId="0" borderId="19" xfId="0" applyNumberFormat="1" applyFont="1" applyBorder="1" applyAlignment="1">
      <alignment horizontal="center" vertical="top" shrinkToFit="1"/>
    </xf>
    <xf numFmtId="0" fontId="55" fillId="0" borderId="22" xfId="3" applyFont="1" applyBorder="1" applyAlignment="1">
      <alignment horizontal="center" vertical="top" wrapText="1"/>
    </xf>
    <xf numFmtId="0" fontId="56" fillId="0" borderId="0" xfId="3" applyFont="1"/>
    <xf numFmtId="0" fontId="51" fillId="0" borderId="1" xfId="4" applyFont="1" applyFill="1" applyBorder="1" applyAlignment="1">
      <alignment vertical="top" wrapText="1"/>
    </xf>
    <xf numFmtId="0" fontId="53" fillId="0" borderId="1" xfId="0" applyFont="1" applyFill="1" applyBorder="1" applyAlignment="1">
      <alignment horizontal="center" vertical="top"/>
    </xf>
    <xf numFmtId="208" fontId="51" fillId="0" borderId="4" xfId="0" applyNumberFormat="1" applyFont="1" applyBorder="1" applyAlignment="1">
      <alignment horizontal="center" vertical="top" shrinkToFit="1"/>
    </xf>
    <xf numFmtId="208" fontId="51" fillId="0" borderId="14" xfId="0" applyNumberFormat="1" applyFont="1" applyBorder="1" applyAlignment="1">
      <alignment horizontal="center" vertical="top" shrinkToFit="1"/>
    </xf>
    <xf numFmtId="49" fontId="51" fillId="0" borderId="17" xfId="0" applyNumberFormat="1" applyFont="1" applyBorder="1" applyAlignment="1">
      <alignment horizontal="center" vertical="top" shrinkToFit="1"/>
    </xf>
    <xf numFmtId="0" fontId="55" fillId="0" borderId="1" xfId="3" applyFont="1" applyBorder="1" applyAlignment="1">
      <alignment horizontal="center" vertical="top" wrapText="1"/>
    </xf>
    <xf numFmtId="0" fontId="52" fillId="0" borderId="0" xfId="3" applyFont="1"/>
    <xf numFmtId="0" fontId="28" fillId="8" borderId="0" xfId="3" applyFont="1" applyFill="1"/>
    <xf numFmtId="0" fontId="34" fillId="8" borderId="0" xfId="3" applyFont="1" applyFill="1" applyAlignment="1">
      <alignment horizontal="right"/>
    </xf>
    <xf numFmtId="4" fontId="34" fillId="8" borderId="0" xfId="3" applyNumberFormat="1" applyFont="1" applyFill="1" applyAlignment="1">
      <alignment horizontal="right"/>
    </xf>
    <xf numFmtId="0" fontId="28" fillId="8" borderId="0" xfId="3" applyFont="1" applyFill="1" applyAlignment="1"/>
    <xf numFmtId="0" fontId="24" fillId="8" borderId="0" xfId="3" applyFont="1" applyFill="1" applyAlignment="1">
      <alignment horizontal="center"/>
    </xf>
    <xf numFmtId="4" fontId="28" fillId="8" borderId="0" xfId="3" applyNumberFormat="1" applyFont="1" applyFill="1" applyAlignment="1">
      <alignment horizontal="center"/>
    </xf>
    <xf numFmtId="0" fontId="13" fillId="8" borderId="0" xfId="4" applyFont="1" applyFill="1" applyAlignment="1">
      <alignment horizontal="center"/>
    </xf>
    <xf numFmtId="4" fontId="28" fillId="8" borderId="0" xfId="4" applyNumberFormat="1" applyFont="1" applyFill="1"/>
    <xf numFmtId="4" fontId="13" fillId="8" borderId="1" xfId="0" applyNumberFormat="1" applyFont="1" applyFill="1" applyBorder="1" applyAlignment="1">
      <alignment horizontal="center" wrapText="1"/>
    </xf>
    <xf numFmtId="0" fontId="13" fillId="8" borderId="0" xfId="3" applyFont="1" applyFill="1"/>
    <xf numFmtId="4" fontId="28" fillId="8" borderId="0" xfId="3" applyNumberFormat="1" applyFont="1" applyFill="1"/>
    <xf numFmtId="49" fontId="32" fillId="8" borderId="0" xfId="0" applyNumberFormat="1" applyFont="1" applyFill="1" applyBorder="1" applyAlignment="1">
      <alignment horizontal="left"/>
    </xf>
    <xf numFmtId="4" fontId="32" fillId="8" borderId="0" xfId="0" applyNumberFormat="1" applyFont="1" applyFill="1" applyBorder="1"/>
    <xf numFmtId="0" fontId="33" fillId="8" borderId="0" xfId="0" applyFont="1" applyFill="1"/>
    <xf numFmtId="4" fontId="13" fillId="8" borderId="0" xfId="0" applyNumberFormat="1" applyFont="1" applyFill="1"/>
    <xf numFmtId="4" fontId="13" fillId="8" borderId="0" xfId="0" applyNumberFormat="1" applyFont="1" applyFill="1" applyAlignment="1">
      <alignment horizontal="center"/>
    </xf>
    <xf numFmtId="4" fontId="28" fillId="8" borderId="0" xfId="3" applyNumberFormat="1" applyFont="1" applyFill="1" applyAlignment="1">
      <alignment horizontal="left" wrapText="1"/>
    </xf>
    <xf numFmtId="4" fontId="28" fillId="8" borderId="0" xfId="3" applyNumberFormat="1" applyFont="1" applyFill="1" applyAlignment="1">
      <alignment horizontal="left"/>
    </xf>
    <xf numFmtId="209" fontId="32" fillId="8" borderId="1" xfId="4" applyNumberFormat="1" applyFont="1" applyFill="1" applyBorder="1" applyAlignment="1">
      <alignment vertical="top" wrapText="1"/>
    </xf>
    <xf numFmtId="209" fontId="6" fillId="8" borderId="0" xfId="3" applyNumberFormat="1" applyFont="1" applyFill="1" applyAlignment="1">
      <alignment horizontal="right" vertical="top" wrapText="1"/>
    </xf>
    <xf numFmtId="208" fontId="32" fillId="8" borderId="1" xfId="4" applyNumberFormat="1" applyFont="1" applyFill="1" applyBorder="1" applyAlignment="1">
      <alignment horizontal="center" vertical="top" wrapText="1"/>
    </xf>
    <xf numFmtId="209" fontId="34" fillId="8" borderId="1" xfId="4" applyNumberFormat="1" applyFont="1" applyFill="1" applyBorder="1" applyAlignment="1">
      <alignment vertical="top" wrapText="1"/>
    </xf>
    <xf numFmtId="208" fontId="34" fillId="8" borderId="1" xfId="4" applyNumberFormat="1" applyFont="1" applyFill="1" applyBorder="1" applyAlignment="1">
      <alignment horizontal="center" vertical="top" wrapText="1"/>
    </xf>
    <xf numFmtId="0" fontId="34" fillId="8" borderId="0" xfId="3" applyFont="1" applyFill="1"/>
    <xf numFmtId="209" fontId="37" fillId="8" borderId="1" xfId="4" applyNumberFormat="1" applyFont="1" applyFill="1" applyBorder="1" applyAlignment="1">
      <alignment vertical="top" wrapText="1"/>
    </xf>
    <xf numFmtId="209" fontId="37" fillId="8" borderId="1" xfId="4" applyNumberFormat="1" applyFont="1" applyFill="1" applyBorder="1" applyAlignment="1">
      <alignment wrapText="1"/>
    </xf>
    <xf numFmtId="208" fontId="24" fillId="8" borderId="1" xfId="4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2" borderId="0" xfId="0" applyFont="1" applyFill="1" applyAlignment="1"/>
    <xf numFmtId="0" fontId="0" fillId="2" borderId="0" xfId="0" applyFill="1" applyAlignment="1"/>
    <xf numFmtId="0" fontId="57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/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49" fontId="28" fillId="0" borderId="0" xfId="3" applyNumberFormat="1" applyFont="1" applyAlignment="1">
      <alignment horizontal="left" vertical="top" wrapText="1"/>
    </xf>
    <xf numFmtId="0" fontId="28" fillId="0" borderId="0" xfId="3" applyFont="1" applyAlignment="1">
      <alignment wrapText="1"/>
    </xf>
    <xf numFmtId="0" fontId="28" fillId="0" borderId="0" xfId="3" applyFont="1"/>
    <xf numFmtId="0" fontId="23" fillId="0" borderId="0" xfId="0" applyFont="1" applyBorder="1"/>
    <xf numFmtId="4" fontId="32" fillId="0" borderId="6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15" fillId="0" borderId="0" xfId="0" applyFont="1"/>
    <xf numFmtId="4" fontId="32" fillId="0" borderId="6" xfId="3" applyNumberFormat="1" applyFont="1" applyBorder="1"/>
    <xf numFmtId="0" fontId="29" fillId="0" borderId="6" xfId="0" applyFont="1" applyBorder="1" applyAlignment="1">
      <alignment horizontal="center" vertical="center" wrapText="1"/>
    </xf>
    <xf numFmtId="0" fontId="29" fillId="0" borderId="6" xfId="3" applyFont="1" applyBorder="1"/>
    <xf numFmtId="209" fontId="58" fillId="8" borderId="24" xfId="0" applyNumberFormat="1" applyFont="1" applyFill="1" applyBorder="1" applyAlignment="1">
      <alignment horizontal="justify" vertical="top"/>
    </xf>
    <xf numFmtId="0" fontId="34" fillId="8" borderId="0" xfId="3" applyFont="1" applyFill="1" applyAlignment="1">
      <alignment horizontal="left" vertical="center" wrapText="1"/>
    </xf>
    <xf numFmtId="4" fontId="32" fillId="8" borderId="0" xfId="3" applyNumberFormat="1" applyFont="1" applyFill="1" applyAlignment="1">
      <alignment horizontal="left"/>
    </xf>
    <xf numFmtId="4" fontId="28" fillId="8" borderId="0" xfId="3" applyNumberFormat="1" applyFont="1" applyFill="1" applyAlignment="1">
      <alignment horizontal="left" wrapText="1"/>
    </xf>
    <xf numFmtId="4" fontId="28" fillId="8" borderId="0" xfId="3" applyNumberFormat="1" applyFont="1" applyFill="1" applyAlignment="1">
      <alignment horizontal="left"/>
    </xf>
    <xf numFmtId="0" fontId="24" fillId="8" borderId="0" xfId="4" applyFont="1" applyFill="1" applyAlignment="1">
      <alignment horizontal="center"/>
    </xf>
    <xf numFmtId="0" fontId="29" fillId="8" borderId="22" xfId="4" applyFont="1" applyFill="1" applyBorder="1" applyAlignment="1">
      <alignment horizontal="center" vertical="center" wrapText="1"/>
    </xf>
    <xf numFmtId="0" fontId="29" fillId="8" borderId="25" xfId="4" applyFont="1" applyFill="1" applyBorder="1" applyAlignment="1">
      <alignment horizontal="center" vertical="center" wrapText="1"/>
    </xf>
    <xf numFmtId="0" fontId="29" fillId="8" borderId="7" xfId="4" applyFont="1" applyFill="1" applyBorder="1" applyAlignment="1">
      <alignment horizontal="center" vertical="center" wrapText="1"/>
    </xf>
    <xf numFmtId="4" fontId="29" fillId="8" borderId="1" xfId="4" applyNumberFormat="1" applyFont="1" applyFill="1" applyBorder="1" applyAlignment="1">
      <alignment horizontal="center" vertical="center" wrapText="1"/>
    </xf>
  </cellXfs>
  <cellStyles count="9">
    <cellStyle name="Звичайний 2" xfId="1"/>
    <cellStyle name="Звичайний 3" xfId="2"/>
    <cellStyle name="Обычный" xfId="0" builtinId="0"/>
    <cellStyle name="Обычный 2" xfId="3"/>
    <cellStyle name="Обычный 2 2" xfId="4"/>
    <cellStyle name="Обычный 3" xfId="5"/>
    <cellStyle name="Обычный 3 2" xfId="6"/>
    <cellStyle name="Обычный 4" xfId="7"/>
    <cellStyle name="Обычный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K13"/>
  <sheetViews>
    <sheetView workbookViewId="0">
      <selection activeCell="F2" sqref="F2:F3"/>
    </sheetView>
  </sheetViews>
  <sheetFormatPr defaultRowHeight="15" x14ac:dyDescent="0.25"/>
  <cols>
    <col min="1" max="1" width="16.42578125" customWidth="1"/>
    <col min="3" max="3" width="47.28515625" customWidth="1"/>
  </cols>
  <sheetData>
    <row r="2" spans="1:11" x14ac:dyDescent="0.25">
      <c r="A2" s="236" t="s">
        <v>2</v>
      </c>
      <c r="B2" s="236" t="s">
        <v>3</v>
      </c>
      <c r="C2" s="236" t="s">
        <v>4</v>
      </c>
      <c r="D2" s="236" t="s">
        <v>5</v>
      </c>
      <c r="E2" s="234" t="s">
        <v>6</v>
      </c>
      <c r="F2" s="234" t="s">
        <v>7</v>
      </c>
      <c r="G2" s="234" t="s">
        <v>8</v>
      </c>
      <c r="H2" s="234" t="s">
        <v>9</v>
      </c>
      <c r="I2" s="235" t="s">
        <v>10</v>
      </c>
      <c r="J2" s="235"/>
      <c r="K2" s="235"/>
    </row>
    <row r="3" spans="1:11" x14ac:dyDescent="0.25">
      <c r="A3" s="236"/>
      <c r="B3" s="236"/>
      <c r="C3" s="236"/>
      <c r="D3" s="236"/>
      <c r="E3" s="234"/>
      <c r="F3" s="234"/>
      <c r="G3" s="234"/>
      <c r="H3" s="234"/>
      <c r="I3" s="2">
        <v>2013</v>
      </c>
      <c r="J3" s="2">
        <v>2014</v>
      </c>
      <c r="K3" s="2">
        <v>2015</v>
      </c>
    </row>
    <row r="4" spans="1:11" x14ac:dyDescent="0.25">
      <c r="A4" t="s">
        <v>11</v>
      </c>
      <c r="B4">
        <v>1</v>
      </c>
      <c r="C4" t="s">
        <v>46</v>
      </c>
      <c r="D4" s="1" t="s">
        <v>47</v>
      </c>
    </row>
    <row r="5" spans="1:11" x14ac:dyDescent="0.25">
      <c r="A5" t="s">
        <v>11</v>
      </c>
      <c r="C5" t="s">
        <v>48</v>
      </c>
      <c r="D5" s="1" t="s">
        <v>47</v>
      </c>
    </row>
    <row r="6" spans="1:11" x14ac:dyDescent="0.25">
      <c r="A6" t="s">
        <v>23</v>
      </c>
      <c r="C6" t="s">
        <v>49</v>
      </c>
      <c r="D6" s="1" t="s">
        <v>47</v>
      </c>
    </row>
    <row r="7" spans="1:11" x14ac:dyDescent="0.25">
      <c r="A7" t="s">
        <v>11</v>
      </c>
      <c r="C7" t="s">
        <v>50</v>
      </c>
      <c r="D7" s="1" t="s">
        <v>47</v>
      </c>
    </row>
    <row r="8" spans="1:11" x14ac:dyDescent="0.25">
      <c r="A8" t="s">
        <v>11</v>
      </c>
      <c r="C8" t="s">
        <v>51</v>
      </c>
      <c r="D8" s="1" t="s">
        <v>47</v>
      </c>
    </row>
    <row r="9" spans="1:11" x14ac:dyDescent="0.25">
      <c r="A9" t="s">
        <v>11</v>
      </c>
      <c r="C9" t="s">
        <v>52</v>
      </c>
      <c r="D9" s="1" t="s">
        <v>47</v>
      </c>
    </row>
    <row r="10" spans="1:11" x14ac:dyDescent="0.25">
      <c r="A10" t="s">
        <v>11</v>
      </c>
      <c r="C10" t="s">
        <v>53</v>
      </c>
      <c r="D10" s="1" t="s">
        <v>47</v>
      </c>
    </row>
    <row r="11" spans="1:11" x14ac:dyDescent="0.25">
      <c r="A11" t="s">
        <v>11</v>
      </c>
      <c r="C11" t="s">
        <v>54</v>
      </c>
      <c r="D11" s="1" t="s">
        <v>47</v>
      </c>
    </row>
    <row r="12" spans="1:11" x14ac:dyDescent="0.25">
      <c r="A12" t="s">
        <v>11</v>
      </c>
    </row>
    <row r="13" spans="1:11" x14ac:dyDescent="0.25">
      <c r="A13" t="s">
        <v>11</v>
      </c>
    </row>
  </sheetData>
  <mergeCells count="9">
    <mergeCell ref="H2:H3"/>
    <mergeCell ref="I2:K2"/>
    <mergeCell ref="C2:C3"/>
    <mergeCell ref="B2:B3"/>
    <mergeCell ref="G2:G3"/>
    <mergeCell ref="A2:A3"/>
    <mergeCell ref="D2:D3"/>
    <mergeCell ref="E2:E3"/>
    <mergeCell ref="F2:F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6"/>
  <sheetViews>
    <sheetView topLeftCell="A13" workbookViewId="0">
      <selection activeCell="A37" sqref="A37"/>
    </sheetView>
  </sheetViews>
  <sheetFormatPr defaultRowHeight="15" x14ac:dyDescent="0.25"/>
  <sheetData>
    <row r="1" spans="1:1" x14ac:dyDescent="0.25">
      <c r="A1" t="s">
        <v>11</v>
      </c>
    </row>
    <row r="2" spans="1:1" x14ac:dyDescent="0.25">
      <c r="A2" t="s">
        <v>13</v>
      </c>
    </row>
    <row r="3" spans="1:1" x14ac:dyDescent="0.25">
      <c r="A3" t="s">
        <v>12</v>
      </c>
    </row>
    <row r="4" spans="1:1" x14ac:dyDescent="0.25">
      <c r="A4" t="s">
        <v>23</v>
      </c>
    </row>
    <row r="5" spans="1:1" x14ac:dyDescent="0.25">
      <c r="A5" t="s">
        <v>14</v>
      </c>
    </row>
    <row r="6" spans="1:1" x14ac:dyDescent="0.25">
      <c r="A6" t="s">
        <v>15</v>
      </c>
    </row>
    <row r="7" spans="1:1" x14ac:dyDescent="0.25">
      <c r="A7" t="s">
        <v>16</v>
      </c>
    </row>
    <row r="8" spans="1:1" x14ac:dyDescent="0.25">
      <c r="A8" t="s">
        <v>17</v>
      </c>
    </row>
    <row r="9" spans="1:1" x14ac:dyDescent="0.25">
      <c r="A9" t="s">
        <v>18</v>
      </c>
    </row>
    <row r="10" spans="1:1" x14ac:dyDescent="0.25">
      <c r="A10" t="s">
        <v>19</v>
      </c>
    </row>
    <row r="11" spans="1:1" x14ac:dyDescent="0.25">
      <c r="A11" t="s">
        <v>20</v>
      </c>
    </row>
    <row r="12" spans="1:1" x14ac:dyDescent="0.25">
      <c r="A12" t="s">
        <v>21</v>
      </c>
    </row>
    <row r="13" spans="1:1" x14ac:dyDescent="0.25">
      <c r="A13" t="s">
        <v>22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" x14ac:dyDescent="0.25">
      <c r="A17" t="s">
        <v>26</v>
      </c>
    </row>
    <row r="18" spans="1:1" x14ac:dyDescent="0.25">
      <c r="A18" t="s">
        <v>27</v>
      </c>
    </row>
    <row r="19" spans="1:1" x14ac:dyDescent="0.25">
      <c r="A19" t="s">
        <v>28</v>
      </c>
    </row>
    <row r="20" spans="1:1" x14ac:dyDescent="0.25">
      <c r="A20" t="s">
        <v>29</v>
      </c>
    </row>
    <row r="21" spans="1:1" x14ac:dyDescent="0.25">
      <c r="A21" t="s">
        <v>30</v>
      </c>
    </row>
    <row r="22" spans="1:1" x14ac:dyDescent="0.25">
      <c r="A22" t="s">
        <v>31</v>
      </c>
    </row>
    <row r="23" spans="1:1" x14ac:dyDescent="0.25">
      <c r="A23" t="s">
        <v>32</v>
      </c>
    </row>
    <row r="24" spans="1:1" x14ac:dyDescent="0.25">
      <c r="A24" t="s">
        <v>33</v>
      </c>
    </row>
    <row r="25" spans="1:1" x14ac:dyDescent="0.25">
      <c r="A25" t="s">
        <v>34</v>
      </c>
    </row>
    <row r="26" spans="1:1" x14ac:dyDescent="0.25">
      <c r="A26" t="s">
        <v>35</v>
      </c>
    </row>
    <row r="27" spans="1:1" x14ac:dyDescent="0.25">
      <c r="A27" t="s">
        <v>36</v>
      </c>
    </row>
    <row r="28" spans="1:1" x14ac:dyDescent="0.25">
      <c r="A28" t="s">
        <v>37</v>
      </c>
    </row>
    <row r="29" spans="1:1" x14ac:dyDescent="0.25">
      <c r="A29" t="s">
        <v>38</v>
      </c>
    </row>
    <row r="30" spans="1:1" x14ac:dyDescent="0.25">
      <c r="A30" t="s">
        <v>39</v>
      </c>
    </row>
    <row r="31" spans="1:1" x14ac:dyDescent="0.25">
      <c r="A31" t="s">
        <v>40</v>
      </c>
    </row>
    <row r="32" spans="1:1" x14ac:dyDescent="0.25">
      <c r="A32" t="s">
        <v>41</v>
      </c>
    </row>
    <row r="33" spans="1:1" x14ac:dyDescent="0.25">
      <c r="A33" t="s">
        <v>42</v>
      </c>
    </row>
    <row r="34" spans="1:1" x14ac:dyDescent="0.25">
      <c r="A34" t="s">
        <v>43</v>
      </c>
    </row>
    <row r="35" spans="1:1" x14ac:dyDescent="0.25">
      <c r="A35" t="s">
        <v>44</v>
      </c>
    </row>
    <row r="36" spans="1:1" x14ac:dyDescent="0.25">
      <c r="A36" t="s">
        <v>45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1" zoomScaleNormal="100" zoomScalePageLayoutView="63" workbookViewId="0">
      <selection activeCell="D16" sqref="D16"/>
    </sheetView>
  </sheetViews>
  <sheetFormatPr defaultColWidth="8.7109375" defaultRowHeight="15.75" x14ac:dyDescent="0.25"/>
  <cols>
    <col min="1" max="1" width="52.85546875" style="5" customWidth="1"/>
    <col min="2" max="2" width="10.7109375" style="5" customWidth="1"/>
    <col min="3" max="3" width="9.5703125" style="5" customWidth="1"/>
    <col min="4" max="4" width="12.42578125" style="5" customWidth="1"/>
    <col min="5" max="5" width="11.140625" style="5" customWidth="1"/>
    <col min="6" max="6" width="12" style="5" customWidth="1"/>
    <col min="7" max="7" width="11.140625" style="5" customWidth="1"/>
    <col min="8" max="8" width="11.85546875" style="5" customWidth="1"/>
    <col min="9" max="9" width="9.85546875" style="5" customWidth="1"/>
    <col min="10" max="10" width="11.85546875" style="5" customWidth="1"/>
    <col min="11" max="11" width="11.5703125" style="5" customWidth="1"/>
    <col min="12" max="12" width="11" style="5" customWidth="1"/>
    <col min="13" max="16384" width="8.7109375" style="5"/>
  </cols>
  <sheetData>
    <row r="1" spans="1:12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241"/>
      <c r="K1" s="242"/>
      <c r="L1" s="242"/>
    </row>
    <row r="2" spans="1:12" ht="18.75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3"/>
      <c r="L2" s="3"/>
    </row>
    <row r="3" spans="1:12" ht="18.75" x14ac:dyDescent="0.3">
      <c r="A3" s="4" t="s">
        <v>58</v>
      </c>
      <c r="B3" s="4"/>
      <c r="C3" s="4"/>
      <c r="D3" s="4"/>
      <c r="E3" s="4"/>
      <c r="F3" s="4"/>
      <c r="G3" s="4"/>
      <c r="H3" s="4"/>
      <c r="I3" s="4"/>
      <c r="J3" s="102"/>
      <c r="K3" s="102"/>
      <c r="L3" s="102"/>
    </row>
    <row r="4" spans="1:12" ht="18.75" x14ac:dyDescent="0.3">
      <c r="A4" s="4" t="s">
        <v>59</v>
      </c>
      <c r="B4" s="4"/>
      <c r="C4" s="4"/>
      <c r="D4" s="4"/>
      <c r="E4" s="4"/>
      <c r="F4" s="4"/>
      <c r="G4" s="4"/>
      <c r="H4" s="4"/>
      <c r="I4" s="4"/>
      <c r="J4" s="102"/>
      <c r="K4" s="102"/>
      <c r="L4" s="102"/>
    </row>
    <row r="5" spans="1:12" s="103" customFormat="1" ht="18.75" x14ac:dyDescent="0.3">
      <c r="A5" s="243" t="s">
        <v>189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03" customFormat="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s="7" customFormat="1" ht="43.5" customHeight="1" x14ac:dyDescent="0.25">
      <c r="A7" s="106" t="s">
        <v>0</v>
      </c>
      <c r="B7" s="11" t="s">
        <v>57</v>
      </c>
      <c r="C7" s="11" t="s">
        <v>166</v>
      </c>
      <c r="D7" s="11" t="s">
        <v>127</v>
      </c>
      <c r="E7" s="11" t="s">
        <v>168</v>
      </c>
      <c r="F7" s="11" t="s">
        <v>128</v>
      </c>
      <c r="G7" s="11" t="s">
        <v>64</v>
      </c>
      <c r="H7" s="11" t="s">
        <v>169</v>
      </c>
      <c r="I7" s="11" t="s">
        <v>119</v>
      </c>
      <c r="J7" s="11" t="s">
        <v>120</v>
      </c>
      <c r="K7" s="11" t="s">
        <v>167</v>
      </c>
      <c r="L7" s="11" t="s">
        <v>170</v>
      </c>
    </row>
    <row r="8" spans="1:12" s="6" customFormat="1" x14ac:dyDescent="0.25">
      <c r="A8" s="10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</row>
    <row r="9" spans="1:12" s="7" customFormat="1" ht="42" customHeight="1" x14ac:dyDescent="0.25">
      <c r="A9" s="107" t="s">
        <v>186</v>
      </c>
      <c r="B9" s="9" t="s">
        <v>55</v>
      </c>
      <c r="C9" s="108">
        <v>20434</v>
      </c>
      <c r="D9" s="108">
        <v>94.3</v>
      </c>
      <c r="E9" s="108">
        <v>20777</v>
      </c>
      <c r="F9" s="108">
        <f>E9/C9*100</f>
        <v>101.67857492414602</v>
      </c>
      <c r="G9" s="108">
        <v>20545</v>
      </c>
      <c r="H9" s="108">
        <f>G9/E9*100</f>
        <v>98.883380661308166</v>
      </c>
      <c r="I9" s="108">
        <v>20395</v>
      </c>
      <c r="J9" s="108">
        <f>I9/G9*100</f>
        <v>99.269895351667074</v>
      </c>
      <c r="K9" s="108">
        <v>20245</v>
      </c>
      <c r="L9" s="108">
        <f>K9/I9*100</f>
        <v>99.264525619024269</v>
      </c>
    </row>
    <row r="10" spans="1:12" s="7" customFormat="1" x14ac:dyDescent="0.25">
      <c r="A10" s="107" t="s">
        <v>129</v>
      </c>
      <c r="B10" s="9" t="s">
        <v>55</v>
      </c>
      <c r="C10" s="108">
        <v>1072</v>
      </c>
      <c r="D10" s="108">
        <f>C10/1100*100</f>
        <v>97.454545454545453</v>
      </c>
      <c r="E10" s="108">
        <v>913</v>
      </c>
      <c r="F10" s="108">
        <f t="shared" ref="F10:F43" si="0">E10/C10*100</f>
        <v>85.167910447761201</v>
      </c>
      <c r="G10" s="108">
        <v>823</v>
      </c>
      <c r="H10" s="108">
        <f t="shared" ref="H10:H43" si="1">G10/E10*100</f>
        <v>90.142387732749171</v>
      </c>
      <c r="I10" s="108">
        <v>733</v>
      </c>
      <c r="J10" s="108">
        <f t="shared" ref="J10:J43" si="2">I10/G10*100</f>
        <v>89.064398541919815</v>
      </c>
      <c r="K10" s="108">
        <v>643</v>
      </c>
      <c r="L10" s="108">
        <f t="shared" ref="L10:L43" si="3">K10/I10*100</f>
        <v>87.721691678035469</v>
      </c>
    </row>
    <row r="11" spans="1:12" s="7" customFormat="1" x14ac:dyDescent="0.25">
      <c r="A11" s="107" t="s">
        <v>130</v>
      </c>
      <c r="B11" s="9" t="s">
        <v>55</v>
      </c>
      <c r="C11" s="108">
        <v>2493</v>
      </c>
      <c r="D11" s="108">
        <f>C11/2510*100</f>
        <v>99.322709163346616</v>
      </c>
      <c r="E11" s="108">
        <v>2883</v>
      </c>
      <c r="F11" s="108">
        <f t="shared" si="0"/>
        <v>115.64380264741277</v>
      </c>
      <c r="G11" s="108">
        <v>2900</v>
      </c>
      <c r="H11" s="108">
        <f t="shared" si="1"/>
        <v>100.58966354491849</v>
      </c>
      <c r="I11" s="108">
        <v>2940</v>
      </c>
      <c r="J11" s="108">
        <f t="shared" si="2"/>
        <v>101.37931034482759</v>
      </c>
      <c r="K11" s="108">
        <v>2970</v>
      </c>
      <c r="L11" s="108">
        <f t="shared" si="3"/>
        <v>101.0204081632653</v>
      </c>
    </row>
    <row r="12" spans="1:12" s="7" customFormat="1" ht="31.5" x14ac:dyDescent="0.25">
      <c r="A12" s="109" t="s">
        <v>131</v>
      </c>
      <c r="B12" s="9" t="s">
        <v>132</v>
      </c>
      <c r="C12" s="108">
        <f>C13+C14+C15+C16</f>
        <v>85311.6</v>
      </c>
      <c r="D12" s="108">
        <f>C12/79140.1*100</f>
        <v>107.79819585772572</v>
      </c>
      <c r="E12" s="108">
        <f t="shared" ref="E12:K12" si="4">E13+E14+E15+E16</f>
        <v>83716.2</v>
      </c>
      <c r="F12" s="108">
        <f t="shared" si="0"/>
        <v>98.129914337557835</v>
      </c>
      <c r="G12" s="108">
        <f t="shared" si="4"/>
        <v>101629.8</v>
      </c>
      <c r="H12" s="108">
        <f t="shared" si="1"/>
        <v>121.39800898750781</v>
      </c>
      <c r="I12" s="108">
        <f t="shared" si="4"/>
        <v>99848.8</v>
      </c>
      <c r="J12" s="108">
        <f t="shared" si="2"/>
        <v>98.247561246799663</v>
      </c>
      <c r="K12" s="108">
        <f t="shared" si="4"/>
        <v>107609</v>
      </c>
      <c r="L12" s="108">
        <f t="shared" si="3"/>
        <v>107.77195119019957</v>
      </c>
    </row>
    <row r="13" spans="1:12" s="7" customFormat="1" ht="31.5" x14ac:dyDescent="0.25">
      <c r="A13" s="109" t="s">
        <v>133</v>
      </c>
      <c r="B13" s="9" t="s">
        <v>132</v>
      </c>
      <c r="C13" s="108">
        <v>82633.8</v>
      </c>
      <c r="D13" s="108">
        <f>C13/72314.8*100</f>
        <v>114.2695547799344</v>
      </c>
      <c r="E13" s="108">
        <v>81798.899999999994</v>
      </c>
      <c r="F13" s="108">
        <f t="shared" si="0"/>
        <v>98.989638622452304</v>
      </c>
      <c r="G13" s="108">
        <v>98563.3</v>
      </c>
      <c r="H13" s="108">
        <f t="shared" si="1"/>
        <v>120.49465212857386</v>
      </c>
      <c r="I13" s="108">
        <v>99848.8</v>
      </c>
      <c r="J13" s="108">
        <f t="shared" si="2"/>
        <v>101.30423798716154</v>
      </c>
      <c r="K13" s="108">
        <v>107609</v>
      </c>
      <c r="L13" s="108">
        <f t="shared" si="3"/>
        <v>107.77195119019957</v>
      </c>
    </row>
    <row r="14" spans="1:12" s="7" customFormat="1" x14ac:dyDescent="0.25">
      <c r="A14" s="109" t="s">
        <v>134</v>
      </c>
      <c r="B14" s="9" t="s">
        <v>132</v>
      </c>
      <c r="C14" s="108">
        <v>2</v>
      </c>
      <c r="D14" s="108">
        <f>C14/6825.3*100</f>
        <v>2.9302741271445942E-2</v>
      </c>
      <c r="E14" s="108">
        <v>37.5</v>
      </c>
      <c r="F14" s="108">
        <f t="shared" si="0"/>
        <v>1875</v>
      </c>
      <c r="G14" s="108">
        <v>3066.5</v>
      </c>
      <c r="H14" s="108">
        <f t="shared" si="1"/>
        <v>8177.333333333333</v>
      </c>
      <c r="I14" s="108">
        <v>0</v>
      </c>
      <c r="J14" s="108">
        <f t="shared" si="2"/>
        <v>0</v>
      </c>
      <c r="K14" s="108">
        <v>0</v>
      </c>
      <c r="L14" s="108">
        <v>0</v>
      </c>
    </row>
    <row r="15" spans="1:12" s="7" customFormat="1" x14ac:dyDescent="0.25">
      <c r="A15" s="109" t="s">
        <v>135</v>
      </c>
      <c r="B15" s="9" t="s">
        <v>132</v>
      </c>
      <c r="C15" s="108">
        <v>2675.8</v>
      </c>
      <c r="D15" s="108">
        <v>0</v>
      </c>
      <c r="E15" s="108">
        <v>1879.8</v>
      </c>
      <c r="F15" s="108">
        <f t="shared" si="0"/>
        <v>70.251887286045289</v>
      </c>
      <c r="G15" s="108">
        <v>0</v>
      </c>
      <c r="H15" s="108">
        <f t="shared" si="1"/>
        <v>0</v>
      </c>
      <c r="I15" s="108">
        <v>0</v>
      </c>
      <c r="J15" s="108">
        <v>0</v>
      </c>
      <c r="K15" s="108">
        <v>0</v>
      </c>
      <c r="L15" s="108">
        <v>0</v>
      </c>
    </row>
    <row r="16" spans="1:12" s="7" customFormat="1" x14ac:dyDescent="0.25">
      <c r="A16" s="109" t="s">
        <v>136</v>
      </c>
      <c r="B16" s="9" t="s">
        <v>132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</row>
    <row r="17" spans="1:12" s="7" customFormat="1" ht="54" customHeight="1" x14ac:dyDescent="0.25">
      <c r="A17" s="107" t="s">
        <v>137</v>
      </c>
      <c r="B17" s="9" t="s">
        <v>1</v>
      </c>
      <c r="C17" s="108">
        <f>SUM(C18:C28)</f>
        <v>30</v>
      </c>
      <c r="D17" s="108">
        <f>C17/30*100</f>
        <v>100</v>
      </c>
      <c r="E17" s="108">
        <f t="shared" ref="E17:K17" si="5">SUM(E18:E28)</f>
        <v>31</v>
      </c>
      <c r="F17" s="108">
        <f t="shared" si="0"/>
        <v>103.33333333333334</v>
      </c>
      <c r="G17" s="108">
        <f t="shared" si="5"/>
        <v>31</v>
      </c>
      <c r="H17" s="108">
        <f t="shared" si="1"/>
        <v>100</v>
      </c>
      <c r="I17" s="108">
        <f t="shared" si="5"/>
        <v>31</v>
      </c>
      <c r="J17" s="108">
        <f t="shared" si="2"/>
        <v>100</v>
      </c>
      <c r="K17" s="108">
        <f t="shared" si="5"/>
        <v>31</v>
      </c>
      <c r="L17" s="108">
        <f t="shared" si="3"/>
        <v>100</v>
      </c>
    </row>
    <row r="18" spans="1:12" s="7" customFormat="1" ht="31.5" x14ac:dyDescent="0.25">
      <c r="A18" s="107" t="s">
        <v>163</v>
      </c>
      <c r="B18" s="9" t="s">
        <v>1</v>
      </c>
      <c r="C18" s="108">
        <v>5</v>
      </c>
      <c r="D18" s="108">
        <f>C18/5*100</f>
        <v>100</v>
      </c>
      <c r="E18" s="108">
        <v>5</v>
      </c>
      <c r="F18" s="108">
        <f t="shared" si="0"/>
        <v>100</v>
      </c>
      <c r="G18" s="108">
        <v>5</v>
      </c>
      <c r="H18" s="108">
        <f t="shared" si="1"/>
        <v>100</v>
      </c>
      <c r="I18" s="108">
        <v>5</v>
      </c>
      <c r="J18" s="108">
        <f t="shared" si="2"/>
        <v>100</v>
      </c>
      <c r="K18" s="108">
        <v>5</v>
      </c>
      <c r="L18" s="108">
        <f t="shared" si="3"/>
        <v>100</v>
      </c>
    </row>
    <row r="19" spans="1:12" s="7" customFormat="1" ht="39" customHeight="1" x14ac:dyDescent="0.25">
      <c r="A19" s="107" t="s">
        <v>165</v>
      </c>
      <c r="B19" s="9" t="s">
        <v>1</v>
      </c>
      <c r="C19" s="108">
        <v>3</v>
      </c>
      <c r="D19" s="108">
        <f>C19/3*100</f>
        <v>100</v>
      </c>
      <c r="E19" s="108">
        <v>2</v>
      </c>
      <c r="F19" s="108">
        <f t="shared" si="0"/>
        <v>66.666666666666657</v>
      </c>
      <c r="G19" s="108">
        <v>2</v>
      </c>
      <c r="H19" s="108">
        <f t="shared" si="1"/>
        <v>100</v>
      </c>
      <c r="I19" s="108">
        <v>2</v>
      </c>
      <c r="J19" s="108">
        <f t="shared" si="2"/>
        <v>100</v>
      </c>
      <c r="K19" s="108">
        <v>2</v>
      </c>
      <c r="L19" s="108">
        <f t="shared" si="3"/>
        <v>100</v>
      </c>
    </row>
    <row r="20" spans="1:12" s="7" customFormat="1" ht="18.75" customHeight="1" x14ac:dyDescent="0.25">
      <c r="A20" s="107" t="s">
        <v>164</v>
      </c>
      <c r="B20" s="9" t="s">
        <v>1</v>
      </c>
      <c r="C20" s="108">
        <v>1</v>
      </c>
      <c r="D20" s="108">
        <f>C20/1*100</f>
        <v>100</v>
      </c>
      <c r="E20" s="108">
        <v>2</v>
      </c>
      <c r="F20" s="108">
        <f t="shared" si="0"/>
        <v>200</v>
      </c>
      <c r="G20" s="108">
        <v>2</v>
      </c>
      <c r="H20" s="108">
        <f t="shared" si="1"/>
        <v>100</v>
      </c>
      <c r="I20" s="108">
        <v>2</v>
      </c>
      <c r="J20" s="108">
        <f t="shared" si="2"/>
        <v>100</v>
      </c>
      <c r="K20" s="108">
        <v>2</v>
      </c>
      <c r="L20" s="108">
        <f t="shared" si="3"/>
        <v>100</v>
      </c>
    </row>
    <row r="21" spans="1:12" s="7" customFormat="1" ht="23.25" customHeight="1" x14ac:dyDescent="0.25">
      <c r="A21" s="107" t="s">
        <v>138</v>
      </c>
      <c r="B21" s="9" t="s">
        <v>1</v>
      </c>
      <c r="C21" s="108">
        <v>5</v>
      </c>
      <c r="D21" s="108">
        <f>C21/5*100</f>
        <v>100</v>
      </c>
      <c r="E21" s="108">
        <v>5</v>
      </c>
      <c r="F21" s="108">
        <f t="shared" si="0"/>
        <v>100</v>
      </c>
      <c r="G21" s="108">
        <v>5</v>
      </c>
      <c r="H21" s="108">
        <f t="shared" si="1"/>
        <v>100</v>
      </c>
      <c r="I21" s="108">
        <v>5</v>
      </c>
      <c r="J21" s="108">
        <f t="shared" si="2"/>
        <v>100</v>
      </c>
      <c r="K21" s="108">
        <v>5</v>
      </c>
      <c r="L21" s="108">
        <f t="shared" si="3"/>
        <v>100</v>
      </c>
    </row>
    <row r="22" spans="1:12" s="7" customFormat="1" ht="23.25" customHeight="1" x14ac:dyDescent="0.25">
      <c r="A22" s="107" t="s">
        <v>139</v>
      </c>
      <c r="B22" s="9" t="s">
        <v>1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</row>
    <row r="23" spans="1:12" s="7" customFormat="1" ht="20.25" customHeight="1" x14ac:dyDescent="0.25">
      <c r="A23" s="107" t="s">
        <v>140</v>
      </c>
      <c r="B23" s="9" t="s">
        <v>1</v>
      </c>
      <c r="C23" s="108">
        <v>5</v>
      </c>
      <c r="D23" s="108">
        <f>C23/C23*100</f>
        <v>100</v>
      </c>
      <c r="E23" s="108">
        <v>6</v>
      </c>
      <c r="F23" s="108">
        <f t="shared" si="0"/>
        <v>120</v>
      </c>
      <c r="G23" s="108">
        <v>6</v>
      </c>
      <c r="H23" s="108">
        <f t="shared" si="1"/>
        <v>100</v>
      </c>
      <c r="I23" s="108">
        <v>6</v>
      </c>
      <c r="J23" s="108">
        <f t="shared" si="2"/>
        <v>100</v>
      </c>
      <c r="K23" s="108">
        <v>6</v>
      </c>
      <c r="L23" s="108">
        <f t="shared" si="3"/>
        <v>100</v>
      </c>
    </row>
    <row r="24" spans="1:12" s="7" customFormat="1" ht="18.75" customHeight="1" x14ac:dyDescent="0.25">
      <c r="A24" s="107" t="s">
        <v>141</v>
      </c>
      <c r="B24" s="9" t="s">
        <v>1</v>
      </c>
      <c r="C24" s="108">
        <v>2</v>
      </c>
      <c r="D24" s="108">
        <f>C24/2*100</f>
        <v>100</v>
      </c>
      <c r="E24" s="108">
        <v>2</v>
      </c>
      <c r="F24" s="108">
        <f t="shared" si="0"/>
        <v>100</v>
      </c>
      <c r="G24" s="108">
        <v>2</v>
      </c>
      <c r="H24" s="108">
        <f t="shared" si="1"/>
        <v>100</v>
      </c>
      <c r="I24" s="108">
        <v>2</v>
      </c>
      <c r="J24" s="108">
        <f t="shared" si="2"/>
        <v>100</v>
      </c>
      <c r="K24" s="108">
        <v>2</v>
      </c>
      <c r="L24" s="108">
        <f t="shared" si="3"/>
        <v>100</v>
      </c>
    </row>
    <row r="25" spans="1:12" s="7" customFormat="1" ht="22.5" customHeight="1" x14ac:dyDescent="0.25">
      <c r="A25" s="107" t="s">
        <v>142</v>
      </c>
      <c r="B25" s="9" t="s">
        <v>1</v>
      </c>
      <c r="C25" s="108">
        <v>4</v>
      </c>
      <c r="D25" s="108">
        <f>C25/4*100</f>
        <v>100</v>
      </c>
      <c r="E25" s="108">
        <v>4</v>
      </c>
      <c r="F25" s="108">
        <f t="shared" si="0"/>
        <v>100</v>
      </c>
      <c r="G25" s="108">
        <v>4</v>
      </c>
      <c r="H25" s="108">
        <f t="shared" si="1"/>
        <v>100</v>
      </c>
      <c r="I25" s="108">
        <v>4</v>
      </c>
      <c r="J25" s="108">
        <f t="shared" si="2"/>
        <v>100</v>
      </c>
      <c r="K25" s="108">
        <v>4</v>
      </c>
      <c r="L25" s="108">
        <f t="shared" si="3"/>
        <v>100</v>
      </c>
    </row>
    <row r="26" spans="1:12" s="7" customFormat="1" ht="20.25" customHeight="1" x14ac:dyDescent="0.25">
      <c r="A26" s="107" t="s">
        <v>143</v>
      </c>
      <c r="B26" s="9" t="s">
        <v>1</v>
      </c>
      <c r="C26" s="108">
        <v>5</v>
      </c>
      <c r="D26" s="108">
        <f>C26/5*100</f>
        <v>100</v>
      </c>
      <c r="E26" s="108">
        <v>5</v>
      </c>
      <c r="F26" s="108">
        <f t="shared" si="0"/>
        <v>100</v>
      </c>
      <c r="G26" s="108">
        <v>5</v>
      </c>
      <c r="H26" s="108">
        <f t="shared" si="1"/>
        <v>100</v>
      </c>
      <c r="I26" s="108">
        <v>5</v>
      </c>
      <c r="J26" s="108">
        <f t="shared" si="2"/>
        <v>100</v>
      </c>
      <c r="K26" s="108">
        <v>5</v>
      </c>
      <c r="L26" s="108">
        <f t="shared" si="3"/>
        <v>100</v>
      </c>
    </row>
    <row r="27" spans="1:12" s="7" customFormat="1" ht="22.5" customHeight="1" x14ac:dyDescent="0.25">
      <c r="A27" s="107" t="s">
        <v>144</v>
      </c>
      <c r="B27" s="9" t="s">
        <v>1</v>
      </c>
      <c r="C27" s="108"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</row>
    <row r="28" spans="1:12" s="7" customFormat="1" ht="20.25" customHeight="1" x14ac:dyDescent="0.25">
      <c r="A28" s="107" t="s">
        <v>145</v>
      </c>
      <c r="B28" s="9" t="s">
        <v>1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</row>
    <row r="29" spans="1:12" s="7" customFormat="1" ht="47.25" x14ac:dyDescent="0.25">
      <c r="A29" s="107" t="s">
        <v>146</v>
      </c>
      <c r="B29" s="9" t="s">
        <v>1</v>
      </c>
      <c r="C29" s="108">
        <v>5</v>
      </c>
      <c r="D29" s="108">
        <f>C29/5*100</f>
        <v>100</v>
      </c>
      <c r="E29" s="108">
        <v>5</v>
      </c>
      <c r="F29" s="108">
        <f t="shared" si="0"/>
        <v>100</v>
      </c>
      <c r="G29" s="108">
        <v>5</v>
      </c>
      <c r="H29" s="108">
        <f t="shared" si="1"/>
        <v>100</v>
      </c>
      <c r="I29" s="108">
        <v>5</v>
      </c>
      <c r="J29" s="108">
        <f t="shared" si="2"/>
        <v>100</v>
      </c>
      <c r="K29" s="108">
        <v>5</v>
      </c>
      <c r="L29" s="108">
        <f t="shared" si="3"/>
        <v>100</v>
      </c>
    </row>
    <row r="30" spans="1:12" s="7" customFormat="1" ht="16.5" customHeight="1" x14ac:dyDescent="0.25">
      <c r="A30" s="107" t="s">
        <v>147</v>
      </c>
      <c r="B30" s="9" t="s">
        <v>1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</row>
    <row r="31" spans="1:12" s="7" customFormat="1" ht="39" customHeight="1" x14ac:dyDescent="0.25">
      <c r="A31" s="107" t="s">
        <v>148</v>
      </c>
      <c r="B31" s="9" t="s">
        <v>1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</row>
    <row r="32" spans="1:12" s="7" customFormat="1" x14ac:dyDescent="0.25">
      <c r="A32" s="107" t="s">
        <v>149</v>
      </c>
      <c r="B32" s="9" t="s">
        <v>1</v>
      </c>
      <c r="C32" s="108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</row>
    <row r="33" spans="1:12" s="7" customFormat="1" x14ac:dyDescent="0.25">
      <c r="A33" s="107" t="s">
        <v>150</v>
      </c>
      <c r="B33" s="9" t="s">
        <v>1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</row>
    <row r="34" spans="1:12" s="7" customFormat="1" x14ac:dyDescent="0.25">
      <c r="A34" s="107" t="s">
        <v>151</v>
      </c>
      <c r="B34" s="9" t="s">
        <v>1</v>
      </c>
      <c r="C34" s="108">
        <v>1</v>
      </c>
      <c r="D34" s="108">
        <f>C34/1*100</f>
        <v>100</v>
      </c>
      <c r="E34" s="108">
        <v>1</v>
      </c>
      <c r="F34" s="108">
        <f t="shared" si="0"/>
        <v>100</v>
      </c>
      <c r="G34" s="108">
        <v>1</v>
      </c>
      <c r="H34" s="108">
        <f t="shared" si="1"/>
        <v>100</v>
      </c>
      <c r="I34" s="108">
        <v>1</v>
      </c>
      <c r="J34" s="108">
        <f t="shared" si="2"/>
        <v>100</v>
      </c>
      <c r="K34" s="108">
        <v>1</v>
      </c>
      <c r="L34" s="108">
        <f t="shared" si="3"/>
        <v>100</v>
      </c>
    </row>
    <row r="35" spans="1:12" s="7" customFormat="1" x14ac:dyDescent="0.25">
      <c r="A35" s="107" t="s">
        <v>152</v>
      </c>
      <c r="B35" s="9" t="s">
        <v>1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</row>
    <row r="36" spans="1:12" s="7" customFormat="1" ht="31.5" x14ac:dyDescent="0.25">
      <c r="A36" s="107" t="s">
        <v>153</v>
      </c>
      <c r="B36" s="9" t="s">
        <v>1</v>
      </c>
      <c r="C36" s="108">
        <v>4</v>
      </c>
      <c r="D36" s="108">
        <f>C36/4*100</f>
        <v>100</v>
      </c>
      <c r="E36" s="108">
        <v>4</v>
      </c>
      <c r="F36" s="108">
        <f t="shared" si="0"/>
        <v>100</v>
      </c>
      <c r="G36" s="108">
        <v>4</v>
      </c>
      <c r="H36" s="108">
        <f t="shared" si="1"/>
        <v>100</v>
      </c>
      <c r="I36" s="108">
        <v>4</v>
      </c>
      <c r="J36" s="108">
        <f t="shared" si="2"/>
        <v>100</v>
      </c>
      <c r="K36" s="108">
        <v>4</v>
      </c>
      <c r="L36" s="108">
        <f t="shared" si="3"/>
        <v>100</v>
      </c>
    </row>
    <row r="37" spans="1:12" s="7" customFormat="1" ht="31.5" x14ac:dyDescent="0.25">
      <c r="A37" s="107" t="s">
        <v>154</v>
      </c>
      <c r="B37" s="11" t="s">
        <v>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</row>
    <row r="38" spans="1:12" s="7" customFormat="1" ht="15" customHeight="1" x14ac:dyDescent="0.25">
      <c r="A38" s="107" t="s">
        <v>155</v>
      </c>
      <c r="B38" s="11" t="s">
        <v>156</v>
      </c>
      <c r="C38" s="108">
        <v>40</v>
      </c>
      <c r="D38" s="108">
        <f>C38/40*100</f>
        <v>100</v>
      </c>
      <c r="E38" s="108">
        <v>40</v>
      </c>
      <c r="F38" s="108">
        <f t="shared" si="0"/>
        <v>100</v>
      </c>
      <c r="G38" s="108">
        <v>40</v>
      </c>
      <c r="H38" s="108">
        <f t="shared" si="1"/>
        <v>100</v>
      </c>
      <c r="I38" s="108">
        <v>40</v>
      </c>
      <c r="J38" s="108">
        <f t="shared" si="2"/>
        <v>100</v>
      </c>
      <c r="K38" s="108">
        <v>40</v>
      </c>
      <c r="L38" s="108">
        <f t="shared" si="3"/>
        <v>100</v>
      </c>
    </row>
    <row r="39" spans="1:12" x14ac:dyDescent="0.25">
      <c r="A39" s="107" t="s">
        <v>157</v>
      </c>
      <c r="B39" s="108" t="s">
        <v>156</v>
      </c>
      <c r="C39" s="108">
        <v>27.4</v>
      </c>
      <c r="D39" s="108">
        <f>C39/27.4*100</f>
        <v>100</v>
      </c>
      <c r="E39" s="108">
        <v>27.4</v>
      </c>
      <c r="F39" s="108">
        <f t="shared" si="0"/>
        <v>100</v>
      </c>
      <c r="G39" s="108">
        <v>27.4</v>
      </c>
      <c r="H39" s="108">
        <f t="shared" si="1"/>
        <v>100</v>
      </c>
      <c r="I39" s="108">
        <v>27.4</v>
      </c>
      <c r="J39" s="108">
        <f t="shared" si="2"/>
        <v>100</v>
      </c>
      <c r="K39" s="108">
        <v>27.4</v>
      </c>
      <c r="L39" s="108">
        <f t="shared" si="3"/>
        <v>100</v>
      </c>
    </row>
    <row r="40" spans="1:12" x14ac:dyDescent="0.25">
      <c r="A40" s="107" t="s">
        <v>158</v>
      </c>
      <c r="B40" s="108" t="s">
        <v>159</v>
      </c>
      <c r="C40" s="108">
        <v>27</v>
      </c>
      <c r="D40" s="108">
        <f>C40/27*100</f>
        <v>100</v>
      </c>
      <c r="E40" s="108">
        <v>31</v>
      </c>
      <c r="F40" s="108">
        <f t="shared" si="0"/>
        <v>114.81481481481481</v>
      </c>
      <c r="G40" s="108">
        <v>31</v>
      </c>
      <c r="H40" s="108">
        <f t="shared" si="1"/>
        <v>100</v>
      </c>
      <c r="I40" s="108">
        <v>31</v>
      </c>
      <c r="J40" s="108">
        <f t="shared" si="2"/>
        <v>100</v>
      </c>
      <c r="K40" s="108">
        <v>31</v>
      </c>
      <c r="L40" s="108">
        <f t="shared" si="3"/>
        <v>100</v>
      </c>
    </row>
    <row r="41" spans="1:12" x14ac:dyDescent="0.25">
      <c r="A41" s="107" t="s">
        <v>160</v>
      </c>
      <c r="B41" s="108" t="s">
        <v>56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</row>
    <row r="42" spans="1:12" ht="31.5" x14ac:dyDescent="0.25">
      <c r="A42" s="107" t="s">
        <v>161</v>
      </c>
      <c r="B42" s="108" t="s">
        <v>159</v>
      </c>
      <c r="C42" s="108">
        <v>4</v>
      </c>
      <c r="D42" s="108">
        <f>C42/4*100</f>
        <v>100</v>
      </c>
      <c r="E42" s="108">
        <v>4</v>
      </c>
      <c r="F42" s="108">
        <f t="shared" si="0"/>
        <v>100</v>
      </c>
      <c r="G42" s="108">
        <v>4</v>
      </c>
      <c r="H42" s="108">
        <f t="shared" si="1"/>
        <v>100</v>
      </c>
      <c r="I42" s="108">
        <v>4</v>
      </c>
      <c r="J42" s="108">
        <f t="shared" si="2"/>
        <v>100</v>
      </c>
      <c r="K42" s="108">
        <v>4</v>
      </c>
      <c r="L42" s="108">
        <f t="shared" si="3"/>
        <v>100</v>
      </c>
    </row>
    <row r="43" spans="1:12" ht="31.5" x14ac:dyDescent="0.25">
      <c r="A43" s="107" t="s">
        <v>161</v>
      </c>
      <c r="B43" s="108" t="s">
        <v>162</v>
      </c>
      <c r="C43" s="108">
        <v>6.1</v>
      </c>
      <c r="D43" s="108">
        <f>C43/5.8*100</f>
        <v>105.17241379310344</v>
      </c>
      <c r="E43" s="108">
        <v>7</v>
      </c>
      <c r="F43" s="108">
        <f t="shared" si="0"/>
        <v>114.75409836065576</v>
      </c>
      <c r="G43" s="108">
        <v>8</v>
      </c>
      <c r="H43" s="108">
        <f t="shared" si="1"/>
        <v>114.28571428571428</v>
      </c>
      <c r="I43" s="108">
        <v>8</v>
      </c>
      <c r="J43" s="108">
        <f t="shared" si="2"/>
        <v>100</v>
      </c>
      <c r="K43" s="108">
        <v>8</v>
      </c>
      <c r="L43" s="108">
        <f t="shared" si="3"/>
        <v>100</v>
      </c>
    </row>
    <row r="45" spans="1:12" x14ac:dyDescent="0.25">
      <c r="A45" s="46"/>
      <c r="B45" s="47"/>
      <c r="C45" s="237"/>
      <c r="D45" s="237"/>
      <c r="E45" s="237"/>
      <c r="F45" s="237"/>
      <c r="G45" s="237"/>
      <c r="H45" s="237"/>
      <c r="I45" s="237"/>
      <c r="J45" s="237"/>
    </row>
    <row r="46" spans="1:12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50" spans="1:12" s="7" customFormat="1" ht="18.75" x14ac:dyDescent="0.3">
      <c r="A50" s="238"/>
      <c r="B50" s="239"/>
      <c r="C50" s="239"/>
    </row>
    <row r="51" spans="1:12" s="7" customFormat="1" x14ac:dyDescent="0.25"/>
    <row r="53" spans="1:12" ht="18.75" x14ac:dyDescent="0.3">
      <c r="A53" s="51"/>
    </row>
    <row r="55" spans="1:12" ht="18.75" x14ac:dyDescent="0.3">
      <c r="A55" s="240" t="s">
        <v>190</v>
      </c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</row>
    <row r="56" spans="1:12" x14ac:dyDescent="0.25">
      <c r="A56" s="8"/>
    </row>
    <row r="59" spans="1:12" x14ac:dyDescent="0.25">
      <c r="A59" s="110" t="s">
        <v>191</v>
      </c>
    </row>
    <row r="60" spans="1:12" x14ac:dyDescent="0.25">
      <c r="A60" s="111">
        <v>678871785</v>
      </c>
    </row>
  </sheetData>
  <mergeCells count="6">
    <mergeCell ref="G45:J45"/>
    <mergeCell ref="A50:C50"/>
    <mergeCell ref="A55:L55"/>
    <mergeCell ref="J1:L1"/>
    <mergeCell ref="A5:L5"/>
    <mergeCell ref="C45:F45"/>
  </mergeCells>
  <phoneticPr fontId="12" type="noConversion"/>
  <pageMargins left="0.70866141732283472" right="0.70866141732283472" top="0.74803149606299213" bottom="0.51181102362204722" header="0.31496062992125984" footer="0.31496062992125984"/>
  <pageSetup paperSize="9" scale="55" orientation="portrait" r:id="rId1"/>
  <rowBreaks count="1" manualBreakCount="1">
    <brk id="3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0"/>
  <sheetViews>
    <sheetView topLeftCell="A40" zoomScaleNormal="100" zoomScaleSheetLayoutView="70" zoomScalePageLayoutView="64" workbookViewId="0">
      <selection activeCell="H35" sqref="H35"/>
    </sheetView>
  </sheetViews>
  <sheetFormatPr defaultColWidth="8.7109375" defaultRowHeight="15.75" x14ac:dyDescent="0.25"/>
  <cols>
    <col min="1" max="1" width="52.85546875" style="5" customWidth="1"/>
    <col min="2" max="2" width="10.7109375" style="5" customWidth="1"/>
    <col min="3" max="3" width="9.5703125" style="5" customWidth="1"/>
    <col min="4" max="4" width="12.42578125" style="5" customWidth="1"/>
    <col min="5" max="5" width="11.140625" style="5" customWidth="1"/>
    <col min="6" max="6" width="12" style="5" customWidth="1"/>
    <col min="7" max="7" width="11.140625" style="5" customWidth="1"/>
    <col min="8" max="8" width="11.85546875" style="5" customWidth="1"/>
    <col min="9" max="9" width="9.85546875" style="5" customWidth="1"/>
    <col min="10" max="10" width="11.85546875" style="5" customWidth="1"/>
    <col min="11" max="11" width="11.5703125" style="5" customWidth="1"/>
    <col min="12" max="12" width="11" style="5" customWidth="1"/>
    <col min="13" max="16384" width="8.7109375" style="5"/>
  </cols>
  <sheetData>
    <row r="1" spans="1:12" ht="18.75" x14ac:dyDescent="0.3">
      <c r="A1" s="54"/>
      <c r="B1" s="54"/>
      <c r="C1" s="54"/>
      <c r="D1" s="54"/>
      <c r="E1" s="54"/>
      <c r="F1" s="54"/>
      <c r="G1" s="54"/>
      <c r="H1" s="54"/>
      <c r="I1" s="54"/>
      <c r="J1" s="241"/>
      <c r="K1" s="242"/>
      <c r="L1" s="242"/>
    </row>
    <row r="2" spans="1:12" ht="18.75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3"/>
      <c r="L2" s="3"/>
    </row>
    <row r="3" spans="1:12" ht="18.75" x14ac:dyDescent="0.3">
      <c r="A3" s="4" t="s">
        <v>58</v>
      </c>
      <c r="B3" s="4"/>
      <c r="C3" s="4"/>
      <c r="D3" s="4"/>
      <c r="E3" s="4"/>
      <c r="F3" s="4"/>
      <c r="G3" s="4"/>
      <c r="H3" s="4"/>
      <c r="I3" s="4"/>
      <c r="J3" s="102"/>
      <c r="K3" s="102"/>
      <c r="L3" s="102"/>
    </row>
    <row r="4" spans="1:12" ht="18.75" x14ac:dyDescent="0.3">
      <c r="A4" s="4" t="s">
        <v>59</v>
      </c>
      <c r="B4" s="4"/>
      <c r="C4" s="4"/>
      <c r="D4" s="4"/>
      <c r="E4" s="4"/>
      <c r="F4" s="4"/>
      <c r="G4" s="4"/>
      <c r="H4" s="4"/>
      <c r="I4" s="4"/>
      <c r="J4" s="102"/>
      <c r="K4" s="102"/>
      <c r="L4" s="102"/>
    </row>
    <row r="5" spans="1:12" s="103" customFormat="1" ht="18.75" x14ac:dyDescent="0.3">
      <c r="A5" s="243" t="s">
        <v>189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</row>
    <row r="6" spans="1:12" s="103" customFormat="1" x14ac:dyDescent="0.25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s="7" customFormat="1" ht="43.5" customHeight="1" x14ac:dyDescent="0.25">
      <c r="A7" s="106" t="s">
        <v>0</v>
      </c>
      <c r="B7" s="11" t="s">
        <v>57</v>
      </c>
      <c r="C7" s="11" t="s">
        <v>166</v>
      </c>
      <c r="D7" s="11" t="s">
        <v>127</v>
      </c>
      <c r="E7" s="11" t="s">
        <v>168</v>
      </c>
      <c r="F7" s="11" t="s">
        <v>128</v>
      </c>
      <c r="G7" s="11" t="s">
        <v>64</v>
      </c>
      <c r="H7" s="11" t="s">
        <v>169</v>
      </c>
      <c r="I7" s="11" t="s">
        <v>119</v>
      </c>
      <c r="J7" s="11" t="s">
        <v>120</v>
      </c>
      <c r="K7" s="11" t="s">
        <v>167</v>
      </c>
      <c r="L7" s="11" t="s">
        <v>170</v>
      </c>
    </row>
    <row r="8" spans="1:12" s="6" customFormat="1" x14ac:dyDescent="0.25">
      <c r="A8" s="10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</row>
    <row r="9" spans="1:12" s="7" customFormat="1" ht="42" customHeight="1" x14ac:dyDescent="0.25">
      <c r="A9" s="107" t="s">
        <v>186</v>
      </c>
      <c r="B9" s="9" t="s">
        <v>55</v>
      </c>
      <c r="C9" s="108">
        <v>20434</v>
      </c>
      <c r="D9" s="108">
        <v>94.3</v>
      </c>
      <c r="E9" s="108">
        <v>20777</v>
      </c>
      <c r="F9" s="108">
        <f>E9/C9*100</f>
        <v>101.67857492414602</v>
      </c>
      <c r="G9" s="108">
        <v>20545</v>
      </c>
      <c r="H9" s="108">
        <f>G9/E9*100</f>
        <v>98.883380661308166</v>
      </c>
      <c r="I9" s="108">
        <v>20395</v>
      </c>
      <c r="J9" s="108">
        <f>I9/G9*100</f>
        <v>99.269895351667074</v>
      </c>
      <c r="K9" s="108">
        <v>20245</v>
      </c>
      <c r="L9" s="108">
        <f>K9/I9*100</f>
        <v>99.264525619024269</v>
      </c>
    </row>
    <row r="10" spans="1:12" s="7" customFormat="1" x14ac:dyDescent="0.25">
      <c r="A10" s="107" t="s">
        <v>129</v>
      </c>
      <c r="B10" s="9" t="s">
        <v>55</v>
      </c>
      <c r="C10" s="108">
        <v>1072</v>
      </c>
      <c r="D10" s="108">
        <f>C10/1100*100</f>
        <v>97.454545454545453</v>
      </c>
      <c r="E10" s="108">
        <v>913</v>
      </c>
      <c r="F10" s="108">
        <f t="shared" ref="F10:F43" si="0">E10/C10*100</f>
        <v>85.167910447761201</v>
      </c>
      <c r="G10" s="108">
        <v>823</v>
      </c>
      <c r="H10" s="108">
        <f t="shared" ref="H10:H43" si="1">G10/E10*100</f>
        <v>90.142387732749171</v>
      </c>
      <c r="I10" s="108">
        <v>733</v>
      </c>
      <c r="J10" s="108">
        <f t="shared" ref="J10:J43" si="2">I10/G10*100</f>
        <v>89.064398541919815</v>
      </c>
      <c r="K10" s="108">
        <v>643</v>
      </c>
      <c r="L10" s="108">
        <f t="shared" ref="L10:L43" si="3">K10/I10*100</f>
        <v>87.721691678035469</v>
      </c>
    </row>
    <row r="11" spans="1:12" s="7" customFormat="1" x14ac:dyDescent="0.25">
      <c r="A11" s="107" t="s">
        <v>130</v>
      </c>
      <c r="B11" s="9" t="s">
        <v>55</v>
      </c>
      <c r="C11" s="108">
        <v>2493</v>
      </c>
      <c r="D11" s="108">
        <f>C11/2510*100</f>
        <v>99.322709163346616</v>
      </c>
      <c r="E11" s="108">
        <v>2883</v>
      </c>
      <c r="F11" s="108">
        <f t="shared" si="0"/>
        <v>115.64380264741277</v>
      </c>
      <c r="G11" s="108">
        <v>2900</v>
      </c>
      <c r="H11" s="108">
        <f t="shared" si="1"/>
        <v>100.58966354491849</v>
      </c>
      <c r="I11" s="108">
        <v>2940</v>
      </c>
      <c r="J11" s="108">
        <f t="shared" si="2"/>
        <v>101.37931034482759</v>
      </c>
      <c r="K11" s="108">
        <v>2970</v>
      </c>
      <c r="L11" s="108">
        <f t="shared" si="3"/>
        <v>101.0204081632653</v>
      </c>
    </row>
    <row r="12" spans="1:12" s="7" customFormat="1" ht="31.5" x14ac:dyDescent="0.25">
      <c r="A12" s="109" t="s">
        <v>131</v>
      </c>
      <c r="B12" s="9" t="s">
        <v>132</v>
      </c>
      <c r="C12" s="108">
        <f>C13+C14+C15+C16</f>
        <v>85311.6</v>
      </c>
      <c r="D12" s="108">
        <f>C12/79140.1*100</f>
        <v>107.79819585772572</v>
      </c>
      <c r="E12" s="108">
        <f t="shared" ref="E12:K12" si="4">E13+E14+E15+E16</f>
        <v>83716.2</v>
      </c>
      <c r="F12" s="108">
        <f t="shared" si="0"/>
        <v>98.129914337557835</v>
      </c>
      <c r="G12" s="108">
        <f t="shared" si="4"/>
        <v>101629.8</v>
      </c>
      <c r="H12" s="108">
        <f t="shared" si="1"/>
        <v>121.39800898750781</v>
      </c>
      <c r="I12" s="108">
        <f t="shared" si="4"/>
        <v>99848.8</v>
      </c>
      <c r="J12" s="108">
        <f t="shared" si="2"/>
        <v>98.247561246799663</v>
      </c>
      <c r="K12" s="108">
        <f t="shared" si="4"/>
        <v>107609</v>
      </c>
      <c r="L12" s="108">
        <f t="shared" si="3"/>
        <v>107.77195119019957</v>
      </c>
    </row>
    <row r="13" spans="1:12" s="7" customFormat="1" ht="31.5" x14ac:dyDescent="0.25">
      <c r="A13" s="109" t="s">
        <v>133</v>
      </c>
      <c r="B13" s="9" t="s">
        <v>132</v>
      </c>
      <c r="C13" s="108">
        <v>82633.8</v>
      </c>
      <c r="D13" s="108">
        <f>C13/72314.8*100</f>
        <v>114.2695547799344</v>
      </c>
      <c r="E13" s="108">
        <v>81798.899999999994</v>
      </c>
      <c r="F13" s="108">
        <f t="shared" si="0"/>
        <v>98.989638622452304</v>
      </c>
      <c r="G13" s="108">
        <v>98563.3</v>
      </c>
      <c r="H13" s="108">
        <f t="shared" si="1"/>
        <v>120.49465212857386</v>
      </c>
      <c r="I13" s="108">
        <v>99848.8</v>
      </c>
      <c r="J13" s="108">
        <f t="shared" si="2"/>
        <v>101.30423798716154</v>
      </c>
      <c r="K13" s="108">
        <v>107609</v>
      </c>
      <c r="L13" s="108">
        <f t="shared" si="3"/>
        <v>107.77195119019957</v>
      </c>
    </row>
    <row r="14" spans="1:12" s="7" customFormat="1" x14ac:dyDescent="0.25">
      <c r="A14" s="109" t="s">
        <v>134</v>
      </c>
      <c r="B14" s="9" t="s">
        <v>132</v>
      </c>
      <c r="C14" s="108">
        <v>2</v>
      </c>
      <c r="D14" s="108">
        <f>C14/6825.3*100</f>
        <v>2.9302741271445942E-2</v>
      </c>
      <c r="E14" s="108">
        <v>37.5</v>
      </c>
      <c r="F14" s="108">
        <f t="shared" si="0"/>
        <v>1875</v>
      </c>
      <c r="G14" s="108">
        <v>3066.5</v>
      </c>
      <c r="H14" s="108">
        <f t="shared" si="1"/>
        <v>8177.333333333333</v>
      </c>
      <c r="I14" s="108">
        <v>0</v>
      </c>
      <c r="J14" s="108">
        <f t="shared" si="2"/>
        <v>0</v>
      </c>
      <c r="K14" s="108">
        <v>0</v>
      </c>
      <c r="L14" s="108">
        <v>0</v>
      </c>
    </row>
    <row r="15" spans="1:12" s="7" customFormat="1" x14ac:dyDescent="0.25">
      <c r="A15" s="109" t="s">
        <v>135</v>
      </c>
      <c r="B15" s="9" t="s">
        <v>132</v>
      </c>
      <c r="C15" s="108">
        <v>2675.8</v>
      </c>
      <c r="D15" s="108">
        <v>0</v>
      </c>
      <c r="E15" s="108">
        <v>1879.8</v>
      </c>
      <c r="F15" s="108">
        <f t="shared" si="0"/>
        <v>70.251887286045289</v>
      </c>
      <c r="G15" s="108">
        <v>0</v>
      </c>
      <c r="H15" s="108">
        <f t="shared" si="1"/>
        <v>0</v>
      </c>
      <c r="I15" s="108">
        <v>0</v>
      </c>
      <c r="J15" s="108">
        <v>0</v>
      </c>
      <c r="K15" s="108">
        <v>0</v>
      </c>
      <c r="L15" s="108">
        <v>0</v>
      </c>
    </row>
    <row r="16" spans="1:12" s="7" customFormat="1" x14ac:dyDescent="0.25">
      <c r="A16" s="109" t="s">
        <v>136</v>
      </c>
      <c r="B16" s="9" t="s">
        <v>132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108">
        <v>0</v>
      </c>
      <c r="K16" s="108">
        <v>0</v>
      </c>
      <c r="L16" s="108">
        <v>0</v>
      </c>
    </row>
    <row r="17" spans="1:12" s="7" customFormat="1" ht="54" customHeight="1" x14ac:dyDescent="0.25">
      <c r="A17" s="107" t="s">
        <v>137</v>
      </c>
      <c r="B17" s="9" t="s">
        <v>1</v>
      </c>
      <c r="C17" s="108">
        <f>SUM(C18:C28)</f>
        <v>30</v>
      </c>
      <c r="D17" s="108">
        <f>C17/30*100</f>
        <v>100</v>
      </c>
      <c r="E17" s="108">
        <f t="shared" ref="E17:K17" si="5">SUM(E18:E28)</f>
        <v>31</v>
      </c>
      <c r="F17" s="108">
        <f t="shared" si="0"/>
        <v>103.33333333333334</v>
      </c>
      <c r="G17" s="108">
        <f t="shared" si="5"/>
        <v>31</v>
      </c>
      <c r="H17" s="108">
        <f t="shared" si="1"/>
        <v>100</v>
      </c>
      <c r="I17" s="108">
        <f t="shared" si="5"/>
        <v>31</v>
      </c>
      <c r="J17" s="108">
        <f t="shared" si="2"/>
        <v>100</v>
      </c>
      <c r="K17" s="108">
        <f t="shared" si="5"/>
        <v>31</v>
      </c>
      <c r="L17" s="108">
        <f t="shared" si="3"/>
        <v>100</v>
      </c>
    </row>
    <row r="18" spans="1:12" s="7" customFormat="1" ht="31.5" x14ac:dyDescent="0.25">
      <c r="A18" s="107" t="s">
        <v>163</v>
      </c>
      <c r="B18" s="9" t="s">
        <v>1</v>
      </c>
      <c r="C18" s="108">
        <v>5</v>
      </c>
      <c r="D18" s="108">
        <f>C18/5*100</f>
        <v>100</v>
      </c>
      <c r="E18" s="108">
        <v>5</v>
      </c>
      <c r="F18" s="108">
        <f t="shared" si="0"/>
        <v>100</v>
      </c>
      <c r="G18" s="108">
        <v>5</v>
      </c>
      <c r="H18" s="108">
        <f t="shared" si="1"/>
        <v>100</v>
      </c>
      <c r="I18" s="108">
        <v>5</v>
      </c>
      <c r="J18" s="108">
        <f t="shared" si="2"/>
        <v>100</v>
      </c>
      <c r="K18" s="108">
        <v>5</v>
      </c>
      <c r="L18" s="108">
        <f t="shared" si="3"/>
        <v>100</v>
      </c>
    </row>
    <row r="19" spans="1:12" s="7" customFormat="1" ht="39" customHeight="1" x14ac:dyDescent="0.25">
      <c r="A19" s="107" t="s">
        <v>165</v>
      </c>
      <c r="B19" s="9" t="s">
        <v>1</v>
      </c>
      <c r="C19" s="108">
        <v>3</v>
      </c>
      <c r="D19" s="108">
        <f>C19/3*100</f>
        <v>100</v>
      </c>
      <c r="E19" s="108">
        <v>2</v>
      </c>
      <c r="F19" s="108">
        <f t="shared" si="0"/>
        <v>66.666666666666657</v>
      </c>
      <c r="G19" s="108">
        <v>2</v>
      </c>
      <c r="H19" s="108">
        <f t="shared" si="1"/>
        <v>100</v>
      </c>
      <c r="I19" s="108">
        <v>2</v>
      </c>
      <c r="J19" s="108">
        <f t="shared" si="2"/>
        <v>100</v>
      </c>
      <c r="K19" s="108">
        <v>2</v>
      </c>
      <c r="L19" s="108">
        <f t="shared" si="3"/>
        <v>100</v>
      </c>
    </row>
    <row r="20" spans="1:12" s="7" customFormat="1" ht="18.75" customHeight="1" x14ac:dyDescent="0.25">
      <c r="A20" s="107" t="s">
        <v>164</v>
      </c>
      <c r="B20" s="9" t="s">
        <v>1</v>
      </c>
      <c r="C20" s="108">
        <v>1</v>
      </c>
      <c r="D20" s="108">
        <f>C20/1*100</f>
        <v>100</v>
      </c>
      <c r="E20" s="108">
        <v>2</v>
      </c>
      <c r="F20" s="108">
        <f t="shared" si="0"/>
        <v>200</v>
      </c>
      <c r="G20" s="108">
        <v>2</v>
      </c>
      <c r="H20" s="108">
        <f t="shared" si="1"/>
        <v>100</v>
      </c>
      <c r="I20" s="108">
        <v>2</v>
      </c>
      <c r="J20" s="108">
        <f t="shared" si="2"/>
        <v>100</v>
      </c>
      <c r="K20" s="108">
        <v>2</v>
      </c>
      <c r="L20" s="108">
        <f t="shared" si="3"/>
        <v>100</v>
      </c>
    </row>
    <row r="21" spans="1:12" s="7" customFormat="1" ht="23.25" customHeight="1" x14ac:dyDescent="0.25">
      <c r="A21" s="107" t="s">
        <v>138</v>
      </c>
      <c r="B21" s="9" t="s">
        <v>1</v>
      </c>
      <c r="C21" s="108">
        <v>5</v>
      </c>
      <c r="D21" s="108">
        <f>C21/5*100</f>
        <v>100</v>
      </c>
      <c r="E21" s="108">
        <v>5</v>
      </c>
      <c r="F21" s="108">
        <f t="shared" si="0"/>
        <v>100</v>
      </c>
      <c r="G21" s="108">
        <v>5</v>
      </c>
      <c r="H21" s="108">
        <f t="shared" si="1"/>
        <v>100</v>
      </c>
      <c r="I21" s="108">
        <v>5</v>
      </c>
      <c r="J21" s="108">
        <f t="shared" si="2"/>
        <v>100</v>
      </c>
      <c r="K21" s="108">
        <v>5</v>
      </c>
      <c r="L21" s="108">
        <f t="shared" si="3"/>
        <v>100</v>
      </c>
    </row>
    <row r="22" spans="1:12" s="7" customFormat="1" ht="23.25" customHeight="1" x14ac:dyDescent="0.25">
      <c r="A22" s="107" t="s">
        <v>139</v>
      </c>
      <c r="B22" s="9" t="s">
        <v>1</v>
      </c>
      <c r="C22" s="108">
        <v>0</v>
      </c>
      <c r="D22" s="108">
        <v>0</v>
      </c>
      <c r="E22" s="108">
        <v>0</v>
      </c>
      <c r="F22" s="108">
        <v>0</v>
      </c>
      <c r="G22" s="108">
        <v>0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</row>
    <row r="23" spans="1:12" s="7" customFormat="1" ht="20.25" customHeight="1" x14ac:dyDescent="0.25">
      <c r="A23" s="107" t="s">
        <v>140</v>
      </c>
      <c r="B23" s="9" t="s">
        <v>1</v>
      </c>
      <c r="C23" s="108">
        <v>5</v>
      </c>
      <c r="D23" s="108">
        <f>C23/C23*100</f>
        <v>100</v>
      </c>
      <c r="E23" s="108">
        <v>6</v>
      </c>
      <c r="F23" s="108">
        <f t="shared" si="0"/>
        <v>120</v>
      </c>
      <c r="G23" s="108">
        <v>6</v>
      </c>
      <c r="H23" s="108">
        <f t="shared" si="1"/>
        <v>100</v>
      </c>
      <c r="I23" s="108">
        <v>6</v>
      </c>
      <c r="J23" s="108">
        <f t="shared" si="2"/>
        <v>100</v>
      </c>
      <c r="K23" s="108">
        <v>6</v>
      </c>
      <c r="L23" s="108">
        <f t="shared" si="3"/>
        <v>100</v>
      </c>
    </row>
    <row r="24" spans="1:12" s="7" customFormat="1" ht="18.75" customHeight="1" x14ac:dyDescent="0.25">
      <c r="A24" s="107" t="s">
        <v>141</v>
      </c>
      <c r="B24" s="9" t="s">
        <v>1</v>
      </c>
      <c r="C24" s="108">
        <v>2</v>
      </c>
      <c r="D24" s="108">
        <f>C24/2*100</f>
        <v>100</v>
      </c>
      <c r="E24" s="108">
        <v>2</v>
      </c>
      <c r="F24" s="108">
        <f t="shared" si="0"/>
        <v>100</v>
      </c>
      <c r="G24" s="108">
        <v>2</v>
      </c>
      <c r="H24" s="108">
        <f t="shared" si="1"/>
        <v>100</v>
      </c>
      <c r="I24" s="108">
        <v>2</v>
      </c>
      <c r="J24" s="108">
        <f t="shared" si="2"/>
        <v>100</v>
      </c>
      <c r="K24" s="108">
        <v>2</v>
      </c>
      <c r="L24" s="108">
        <f t="shared" si="3"/>
        <v>100</v>
      </c>
    </row>
    <row r="25" spans="1:12" s="7" customFormat="1" ht="22.5" customHeight="1" x14ac:dyDescent="0.25">
      <c r="A25" s="107" t="s">
        <v>142</v>
      </c>
      <c r="B25" s="9" t="s">
        <v>1</v>
      </c>
      <c r="C25" s="108">
        <v>4</v>
      </c>
      <c r="D25" s="108">
        <f>C25/4*100</f>
        <v>100</v>
      </c>
      <c r="E25" s="108">
        <v>4</v>
      </c>
      <c r="F25" s="108">
        <f t="shared" si="0"/>
        <v>100</v>
      </c>
      <c r="G25" s="108">
        <v>4</v>
      </c>
      <c r="H25" s="108">
        <f t="shared" si="1"/>
        <v>100</v>
      </c>
      <c r="I25" s="108">
        <v>4</v>
      </c>
      <c r="J25" s="108">
        <f t="shared" si="2"/>
        <v>100</v>
      </c>
      <c r="K25" s="108">
        <v>4</v>
      </c>
      <c r="L25" s="108">
        <f t="shared" si="3"/>
        <v>100</v>
      </c>
    </row>
    <row r="26" spans="1:12" s="7" customFormat="1" ht="20.25" customHeight="1" x14ac:dyDescent="0.25">
      <c r="A26" s="107" t="s">
        <v>143</v>
      </c>
      <c r="B26" s="9" t="s">
        <v>1</v>
      </c>
      <c r="C26" s="108">
        <v>5</v>
      </c>
      <c r="D26" s="108">
        <f>C26/5*100</f>
        <v>100</v>
      </c>
      <c r="E26" s="108">
        <v>5</v>
      </c>
      <c r="F26" s="108">
        <f t="shared" si="0"/>
        <v>100</v>
      </c>
      <c r="G26" s="108">
        <v>5</v>
      </c>
      <c r="H26" s="108">
        <f t="shared" si="1"/>
        <v>100</v>
      </c>
      <c r="I26" s="108">
        <v>5</v>
      </c>
      <c r="J26" s="108">
        <f t="shared" si="2"/>
        <v>100</v>
      </c>
      <c r="K26" s="108">
        <v>5</v>
      </c>
      <c r="L26" s="108">
        <f t="shared" si="3"/>
        <v>100</v>
      </c>
    </row>
    <row r="27" spans="1:12" s="7" customFormat="1" ht="22.5" customHeight="1" x14ac:dyDescent="0.25">
      <c r="A27" s="107" t="s">
        <v>144</v>
      </c>
      <c r="B27" s="9" t="s">
        <v>1</v>
      </c>
      <c r="C27" s="108">
        <v>0</v>
      </c>
      <c r="D27" s="108">
        <v>0</v>
      </c>
      <c r="E27" s="108">
        <v>0</v>
      </c>
      <c r="F27" s="108">
        <v>0</v>
      </c>
      <c r="G27" s="108">
        <v>0</v>
      </c>
      <c r="H27" s="108">
        <v>0</v>
      </c>
      <c r="I27" s="108">
        <v>0</v>
      </c>
      <c r="J27" s="108">
        <v>0</v>
      </c>
      <c r="K27" s="108">
        <v>0</v>
      </c>
      <c r="L27" s="108">
        <v>0</v>
      </c>
    </row>
    <row r="28" spans="1:12" s="7" customFormat="1" ht="20.25" customHeight="1" x14ac:dyDescent="0.25">
      <c r="A28" s="107" t="s">
        <v>145</v>
      </c>
      <c r="B28" s="9" t="s">
        <v>1</v>
      </c>
      <c r="C28" s="108">
        <v>0</v>
      </c>
      <c r="D28" s="108">
        <v>0</v>
      </c>
      <c r="E28" s="108">
        <v>0</v>
      </c>
      <c r="F28" s="108">
        <v>0</v>
      </c>
      <c r="G28" s="108">
        <v>0</v>
      </c>
      <c r="H28" s="108">
        <v>0</v>
      </c>
      <c r="I28" s="108">
        <v>0</v>
      </c>
      <c r="J28" s="108">
        <v>0</v>
      </c>
      <c r="K28" s="108">
        <v>0</v>
      </c>
      <c r="L28" s="108">
        <v>0</v>
      </c>
    </row>
    <row r="29" spans="1:12" s="7" customFormat="1" ht="47.25" x14ac:dyDescent="0.25">
      <c r="A29" s="107" t="s">
        <v>146</v>
      </c>
      <c r="B29" s="9" t="s">
        <v>1</v>
      </c>
      <c r="C29" s="108">
        <v>5</v>
      </c>
      <c r="D29" s="108">
        <f>C29/5*100</f>
        <v>100</v>
      </c>
      <c r="E29" s="108">
        <v>5</v>
      </c>
      <c r="F29" s="108">
        <f t="shared" si="0"/>
        <v>100</v>
      </c>
      <c r="G29" s="108">
        <v>5</v>
      </c>
      <c r="H29" s="108">
        <f t="shared" si="1"/>
        <v>100</v>
      </c>
      <c r="I29" s="108">
        <v>5</v>
      </c>
      <c r="J29" s="108">
        <f t="shared" si="2"/>
        <v>100</v>
      </c>
      <c r="K29" s="108">
        <v>5</v>
      </c>
      <c r="L29" s="108">
        <f t="shared" si="3"/>
        <v>100</v>
      </c>
    </row>
    <row r="30" spans="1:12" s="7" customFormat="1" ht="16.5" customHeight="1" x14ac:dyDescent="0.25">
      <c r="A30" s="107" t="s">
        <v>147</v>
      </c>
      <c r="B30" s="9" t="s">
        <v>1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08">
        <v>0</v>
      </c>
      <c r="L30" s="108">
        <v>0</v>
      </c>
    </row>
    <row r="31" spans="1:12" s="7" customFormat="1" ht="39" customHeight="1" x14ac:dyDescent="0.25">
      <c r="A31" s="107" t="s">
        <v>148</v>
      </c>
      <c r="B31" s="9" t="s">
        <v>1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</row>
    <row r="32" spans="1:12" s="7" customFormat="1" x14ac:dyDescent="0.25">
      <c r="A32" s="107" t="s">
        <v>149</v>
      </c>
      <c r="B32" s="9" t="s">
        <v>1</v>
      </c>
      <c r="C32" s="108">
        <v>0</v>
      </c>
      <c r="D32" s="108">
        <v>0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</row>
    <row r="33" spans="1:12" s="7" customFormat="1" x14ac:dyDescent="0.25">
      <c r="A33" s="107" t="s">
        <v>150</v>
      </c>
      <c r="B33" s="9" t="s">
        <v>1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</row>
    <row r="34" spans="1:12" s="7" customFormat="1" x14ac:dyDescent="0.25">
      <c r="A34" s="107" t="s">
        <v>151</v>
      </c>
      <c r="B34" s="9" t="s">
        <v>1</v>
      </c>
      <c r="C34" s="108">
        <v>1</v>
      </c>
      <c r="D34" s="108">
        <f>C34/1*100</f>
        <v>100</v>
      </c>
      <c r="E34" s="108">
        <v>1</v>
      </c>
      <c r="F34" s="108">
        <f t="shared" si="0"/>
        <v>100</v>
      </c>
      <c r="G34" s="108">
        <v>1</v>
      </c>
      <c r="H34" s="108">
        <f t="shared" si="1"/>
        <v>100</v>
      </c>
      <c r="I34" s="108">
        <v>1</v>
      </c>
      <c r="J34" s="108">
        <f t="shared" si="2"/>
        <v>100</v>
      </c>
      <c r="K34" s="108">
        <v>1</v>
      </c>
      <c r="L34" s="108">
        <f t="shared" si="3"/>
        <v>100</v>
      </c>
    </row>
    <row r="35" spans="1:12" s="7" customFormat="1" x14ac:dyDescent="0.25">
      <c r="A35" s="107" t="s">
        <v>152</v>
      </c>
      <c r="B35" s="9" t="s">
        <v>1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0</v>
      </c>
      <c r="J35" s="108">
        <v>0</v>
      </c>
      <c r="K35" s="108">
        <v>0</v>
      </c>
      <c r="L35" s="108">
        <v>0</v>
      </c>
    </row>
    <row r="36" spans="1:12" s="7" customFormat="1" ht="31.5" x14ac:dyDescent="0.25">
      <c r="A36" s="107" t="s">
        <v>153</v>
      </c>
      <c r="B36" s="9" t="s">
        <v>1</v>
      </c>
      <c r="C36" s="108">
        <v>4</v>
      </c>
      <c r="D36" s="108">
        <f>C36/4*100</f>
        <v>100</v>
      </c>
      <c r="E36" s="108">
        <v>4</v>
      </c>
      <c r="F36" s="108">
        <f t="shared" si="0"/>
        <v>100</v>
      </c>
      <c r="G36" s="108">
        <v>4</v>
      </c>
      <c r="H36" s="108">
        <f t="shared" si="1"/>
        <v>100</v>
      </c>
      <c r="I36" s="108">
        <v>4</v>
      </c>
      <c r="J36" s="108">
        <f t="shared" si="2"/>
        <v>100</v>
      </c>
      <c r="K36" s="108">
        <v>4</v>
      </c>
      <c r="L36" s="108">
        <f t="shared" si="3"/>
        <v>100</v>
      </c>
    </row>
    <row r="37" spans="1:12" s="7" customFormat="1" ht="31.5" x14ac:dyDescent="0.25">
      <c r="A37" s="107" t="s">
        <v>154</v>
      </c>
      <c r="B37" s="11" t="s">
        <v>1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  <c r="H37" s="108">
        <v>0</v>
      </c>
      <c r="I37" s="108">
        <v>0</v>
      </c>
      <c r="J37" s="108">
        <v>0</v>
      </c>
      <c r="K37" s="108">
        <v>0</v>
      </c>
      <c r="L37" s="108">
        <v>0</v>
      </c>
    </row>
    <row r="38" spans="1:12" s="7" customFormat="1" ht="15" customHeight="1" x14ac:dyDescent="0.25">
      <c r="A38" s="107" t="s">
        <v>155</v>
      </c>
      <c r="B38" s="11" t="s">
        <v>156</v>
      </c>
      <c r="C38" s="108">
        <v>40</v>
      </c>
      <c r="D38" s="108">
        <f>C38/40*100</f>
        <v>100</v>
      </c>
      <c r="E38" s="108">
        <v>40</v>
      </c>
      <c r="F38" s="108">
        <f t="shared" si="0"/>
        <v>100</v>
      </c>
      <c r="G38" s="108">
        <v>40</v>
      </c>
      <c r="H38" s="108">
        <f t="shared" si="1"/>
        <v>100</v>
      </c>
      <c r="I38" s="108">
        <v>40</v>
      </c>
      <c r="J38" s="108">
        <f t="shared" si="2"/>
        <v>100</v>
      </c>
      <c r="K38" s="108">
        <v>40</v>
      </c>
      <c r="L38" s="108">
        <f t="shared" si="3"/>
        <v>100</v>
      </c>
    </row>
    <row r="39" spans="1:12" x14ac:dyDescent="0.25">
      <c r="A39" s="107" t="s">
        <v>157</v>
      </c>
      <c r="B39" s="108" t="s">
        <v>156</v>
      </c>
      <c r="C39" s="108">
        <v>27.4</v>
      </c>
      <c r="D39" s="108">
        <f>C39/27.4*100</f>
        <v>100</v>
      </c>
      <c r="E39" s="108">
        <v>27.4</v>
      </c>
      <c r="F39" s="108">
        <f t="shared" si="0"/>
        <v>100</v>
      </c>
      <c r="G39" s="108">
        <v>27.4</v>
      </c>
      <c r="H39" s="108">
        <f t="shared" si="1"/>
        <v>100</v>
      </c>
      <c r="I39" s="108">
        <v>27.4</v>
      </c>
      <c r="J39" s="108">
        <f t="shared" si="2"/>
        <v>100</v>
      </c>
      <c r="K39" s="108">
        <v>27.4</v>
      </c>
      <c r="L39" s="108">
        <f t="shared" si="3"/>
        <v>100</v>
      </c>
    </row>
    <row r="40" spans="1:12" x14ac:dyDescent="0.25">
      <c r="A40" s="107" t="s">
        <v>158</v>
      </c>
      <c r="B40" s="108" t="s">
        <v>159</v>
      </c>
      <c r="C40" s="108">
        <v>27</v>
      </c>
      <c r="D40" s="108">
        <f>C40/27*100</f>
        <v>100</v>
      </c>
      <c r="E40" s="108">
        <v>31</v>
      </c>
      <c r="F40" s="108">
        <f t="shared" si="0"/>
        <v>114.81481481481481</v>
      </c>
      <c r="G40" s="108">
        <v>31</v>
      </c>
      <c r="H40" s="108">
        <f t="shared" si="1"/>
        <v>100</v>
      </c>
      <c r="I40" s="108">
        <v>31</v>
      </c>
      <c r="J40" s="108">
        <f t="shared" si="2"/>
        <v>100</v>
      </c>
      <c r="K40" s="108">
        <v>31</v>
      </c>
      <c r="L40" s="108">
        <f t="shared" si="3"/>
        <v>100</v>
      </c>
    </row>
    <row r="41" spans="1:12" x14ac:dyDescent="0.25">
      <c r="A41" s="107" t="s">
        <v>160</v>
      </c>
      <c r="B41" s="108" t="s">
        <v>56</v>
      </c>
      <c r="C41" s="108">
        <v>0</v>
      </c>
      <c r="D41" s="108">
        <v>0</v>
      </c>
      <c r="E41" s="108">
        <v>0</v>
      </c>
      <c r="F41" s="108">
        <v>0</v>
      </c>
      <c r="G41" s="108">
        <v>0</v>
      </c>
      <c r="H41" s="108">
        <v>0</v>
      </c>
      <c r="I41" s="108">
        <v>0</v>
      </c>
      <c r="J41" s="108">
        <v>0</v>
      </c>
      <c r="K41" s="108">
        <v>0</v>
      </c>
      <c r="L41" s="108">
        <v>0</v>
      </c>
    </row>
    <row r="42" spans="1:12" ht="31.5" x14ac:dyDescent="0.25">
      <c r="A42" s="107" t="s">
        <v>161</v>
      </c>
      <c r="B42" s="108" t="s">
        <v>159</v>
      </c>
      <c r="C42" s="108">
        <v>4</v>
      </c>
      <c r="D42" s="108">
        <f>C42/4*100</f>
        <v>100</v>
      </c>
      <c r="E42" s="108">
        <v>4</v>
      </c>
      <c r="F42" s="108">
        <f t="shared" si="0"/>
        <v>100</v>
      </c>
      <c r="G42" s="108">
        <v>4</v>
      </c>
      <c r="H42" s="108">
        <f t="shared" si="1"/>
        <v>100</v>
      </c>
      <c r="I42" s="108">
        <v>4</v>
      </c>
      <c r="J42" s="108">
        <f t="shared" si="2"/>
        <v>100</v>
      </c>
      <c r="K42" s="108">
        <v>4</v>
      </c>
      <c r="L42" s="108">
        <f t="shared" si="3"/>
        <v>100</v>
      </c>
    </row>
    <row r="43" spans="1:12" ht="31.5" x14ac:dyDescent="0.25">
      <c r="A43" s="107" t="s">
        <v>161</v>
      </c>
      <c r="B43" s="108" t="s">
        <v>162</v>
      </c>
      <c r="C43" s="108">
        <v>6.1</v>
      </c>
      <c r="D43" s="108">
        <f>C43/5.8*100</f>
        <v>105.17241379310344</v>
      </c>
      <c r="E43" s="108">
        <v>7</v>
      </c>
      <c r="F43" s="108">
        <f t="shared" si="0"/>
        <v>114.75409836065576</v>
      </c>
      <c r="G43" s="108">
        <v>8</v>
      </c>
      <c r="H43" s="108">
        <f t="shared" si="1"/>
        <v>114.28571428571428</v>
      </c>
      <c r="I43" s="108">
        <v>8</v>
      </c>
      <c r="J43" s="108">
        <f t="shared" si="2"/>
        <v>100</v>
      </c>
      <c r="K43" s="108">
        <v>8</v>
      </c>
      <c r="L43" s="108">
        <f t="shared" si="3"/>
        <v>100</v>
      </c>
    </row>
    <row r="45" spans="1:12" x14ac:dyDescent="0.25">
      <c r="A45" s="46"/>
      <c r="B45" s="47"/>
      <c r="C45" s="237"/>
      <c r="D45" s="237"/>
      <c r="E45" s="237"/>
      <c r="F45" s="237"/>
      <c r="G45" s="237"/>
      <c r="H45" s="237"/>
      <c r="I45" s="237"/>
      <c r="J45" s="237"/>
    </row>
    <row r="46" spans="1:12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</row>
    <row r="50" spans="1:12" s="7" customFormat="1" ht="18.75" x14ac:dyDescent="0.3">
      <c r="A50" s="238"/>
      <c r="B50" s="239"/>
      <c r="C50" s="239"/>
    </row>
    <row r="51" spans="1:12" s="7" customFormat="1" x14ac:dyDescent="0.25"/>
    <row r="53" spans="1:12" ht="18.75" x14ac:dyDescent="0.3">
      <c r="A53" s="51"/>
    </row>
    <row r="55" spans="1:12" ht="18.75" x14ac:dyDescent="0.3">
      <c r="A55" s="240" t="s">
        <v>190</v>
      </c>
      <c r="B55" s="240"/>
      <c r="C55" s="240"/>
      <c r="D55" s="240"/>
      <c r="E55" s="240"/>
      <c r="F55" s="240"/>
      <c r="G55" s="240"/>
      <c r="H55" s="240"/>
      <c r="I55" s="240"/>
      <c r="J55" s="240"/>
      <c r="K55" s="240"/>
      <c r="L55" s="240"/>
    </row>
    <row r="56" spans="1:12" x14ac:dyDescent="0.25">
      <c r="A56" s="8"/>
    </row>
    <row r="59" spans="1:12" x14ac:dyDescent="0.25">
      <c r="A59" s="110" t="s">
        <v>191</v>
      </c>
    </row>
    <row r="60" spans="1:12" x14ac:dyDescent="0.25">
      <c r="A60" s="111">
        <v>678871785</v>
      </c>
    </row>
  </sheetData>
  <mergeCells count="6">
    <mergeCell ref="A55:L55"/>
    <mergeCell ref="A5:L5"/>
    <mergeCell ref="A50:C50"/>
    <mergeCell ref="J1:L1"/>
    <mergeCell ref="C45:F45"/>
    <mergeCell ref="G45:J45"/>
  </mergeCells>
  <phoneticPr fontId="12" type="noConversion"/>
  <pageMargins left="0.23622047244094491" right="0.23622047244094491" top="0.52620442708333337" bottom="0.17" header="0.31496062992125984" footer="0.17"/>
  <pageSetup paperSize="9" scale="52" orientation="portrait" r:id="rId1"/>
  <headerFooter>
    <oddHeader>&amp;R&amp;"Times New Roman,обычный"&amp;14Продовження додатка 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AG150"/>
  <sheetViews>
    <sheetView topLeftCell="A121" zoomScaleNormal="100" zoomScaleSheetLayoutView="90" workbookViewId="0">
      <selection activeCell="D150" sqref="D150"/>
    </sheetView>
  </sheetViews>
  <sheetFormatPr defaultRowHeight="15" x14ac:dyDescent="0.25"/>
  <cols>
    <col min="1" max="1" width="41.42578125" customWidth="1"/>
    <col min="2" max="2" width="12.140625" customWidth="1"/>
    <col min="3" max="3" width="10.7109375" customWidth="1"/>
    <col min="4" max="6" width="11.7109375" customWidth="1"/>
    <col min="7" max="7" width="11.85546875" customWidth="1"/>
    <col min="8" max="8" width="11.5703125" customWidth="1"/>
    <col min="9" max="9" width="12" customWidth="1"/>
    <col min="10" max="10" width="12.5703125" customWidth="1"/>
    <col min="11" max="11" width="10.28515625" customWidth="1"/>
  </cols>
  <sheetData>
    <row r="1" spans="1:11" ht="15" customHeight="1" x14ac:dyDescent="0.25">
      <c r="H1" s="52"/>
      <c r="I1" s="52"/>
      <c r="J1" s="52"/>
    </row>
    <row r="2" spans="1:11" ht="15" customHeight="1" x14ac:dyDescent="0.25">
      <c r="A2" s="12"/>
      <c r="B2" s="12"/>
      <c r="C2" s="12"/>
      <c r="D2" s="12"/>
      <c r="E2" s="12"/>
      <c r="F2" s="12"/>
      <c r="G2" s="12"/>
      <c r="H2" s="53"/>
      <c r="I2" s="247"/>
      <c r="J2" s="247"/>
      <c r="K2" s="247"/>
    </row>
    <row r="3" spans="1:11" ht="15" customHeight="1" x14ac:dyDescent="0.25">
      <c r="A3" s="12"/>
      <c r="B3" s="12"/>
      <c r="C3" s="12"/>
      <c r="D3" s="12"/>
      <c r="E3" s="12"/>
      <c r="F3" s="12"/>
      <c r="G3" s="12"/>
      <c r="H3" s="53"/>
      <c r="I3" s="53"/>
      <c r="J3" s="53"/>
    </row>
    <row r="4" spans="1:11" ht="15.75" customHeight="1" x14ac:dyDescent="0.25">
      <c r="A4" s="12"/>
      <c r="B4" s="12"/>
      <c r="C4" s="12"/>
      <c r="D4" s="12"/>
      <c r="E4" s="12"/>
      <c r="F4" s="12"/>
      <c r="G4" s="12"/>
      <c r="H4" s="53"/>
      <c r="I4" s="53"/>
      <c r="J4" s="53"/>
    </row>
    <row r="5" spans="1:1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1" ht="18.75" x14ac:dyDescent="0.3">
      <c r="A6" s="245" t="s">
        <v>60</v>
      </c>
      <c r="B6" s="245"/>
      <c r="C6" s="245"/>
      <c r="D6" s="245"/>
      <c r="E6" s="245"/>
      <c r="F6" s="245"/>
      <c r="G6" s="245"/>
      <c r="H6" s="245"/>
      <c r="I6" s="245"/>
      <c r="J6" s="245"/>
    </row>
    <row r="7" spans="1:1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1" ht="18.75" x14ac:dyDescent="0.25">
      <c r="A8" s="246" t="s">
        <v>61</v>
      </c>
      <c r="B8" s="246"/>
      <c r="C8" s="246"/>
      <c r="D8" s="246"/>
      <c r="E8" s="246"/>
      <c r="F8" s="246"/>
      <c r="G8" s="246"/>
      <c r="H8" s="246"/>
      <c r="I8" s="246"/>
      <c r="J8" s="246"/>
      <c r="K8" s="246"/>
    </row>
    <row r="9" spans="1:11" ht="18.75" x14ac:dyDescent="0.25">
      <c r="A9" s="248" t="s">
        <v>62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spans="1:11" ht="19.5" customHeight="1" thickBot="1" x14ac:dyDescent="0.3">
      <c r="A10" s="249" t="s">
        <v>122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49"/>
    </row>
    <row r="11" spans="1:11" s="13" customFormat="1" ht="33" customHeight="1" thickBot="1" x14ac:dyDescent="0.3">
      <c r="A11" s="250" t="s">
        <v>0</v>
      </c>
      <c r="B11" s="251" t="s">
        <v>63</v>
      </c>
      <c r="C11" s="251"/>
      <c r="D11" s="251"/>
      <c r="E11" s="251"/>
      <c r="F11" s="251"/>
      <c r="G11" s="251" t="s">
        <v>123</v>
      </c>
      <c r="H11" s="251"/>
      <c r="I11" s="251"/>
      <c r="J11" s="251"/>
      <c r="K11" s="251"/>
    </row>
    <row r="12" spans="1:11" s="13" customFormat="1" ht="26.25" thickBot="1" x14ac:dyDescent="0.3">
      <c r="A12" s="250"/>
      <c r="B12" s="100" t="s">
        <v>166</v>
      </c>
      <c r="C12" s="101" t="s">
        <v>168</v>
      </c>
      <c r="D12" s="101" t="s">
        <v>64</v>
      </c>
      <c r="E12" s="101" t="s">
        <v>119</v>
      </c>
      <c r="F12" s="101" t="s">
        <v>167</v>
      </c>
      <c r="G12" s="100" t="s">
        <v>166</v>
      </c>
      <c r="H12" s="101" t="s">
        <v>168</v>
      </c>
      <c r="I12" s="101" t="s">
        <v>64</v>
      </c>
      <c r="J12" s="101" t="s">
        <v>119</v>
      </c>
      <c r="K12" s="101" t="s">
        <v>167</v>
      </c>
    </row>
    <row r="13" spans="1:11" s="13" customFormat="1" ht="15.75" thickBot="1" x14ac:dyDescent="0.3">
      <c r="A13" s="50">
        <v>1</v>
      </c>
      <c r="B13" s="14">
        <v>2</v>
      </c>
      <c r="C13" s="15">
        <v>3</v>
      </c>
      <c r="D13" s="15">
        <v>4</v>
      </c>
      <c r="E13" s="15">
        <v>5</v>
      </c>
      <c r="F13" s="15">
        <v>6</v>
      </c>
      <c r="G13" s="14">
        <v>7</v>
      </c>
      <c r="H13" s="15">
        <v>8</v>
      </c>
      <c r="I13" s="15">
        <v>9</v>
      </c>
      <c r="J13" s="15">
        <v>10</v>
      </c>
      <c r="K13" s="15">
        <v>11</v>
      </c>
    </row>
    <row r="14" spans="1:11" s="19" customFormat="1" ht="25.5" x14ac:dyDescent="0.25">
      <c r="A14" s="16" t="s">
        <v>65</v>
      </c>
      <c r="B14" s="17">
        <f>B16+B22</f>
        <v>6.4</v>
      </c>
      <c r="C14" s="17">
        <f>C16+C22</f>
        <v>8.7750000000000004</v>
      </c>
      <c r="D14" s="17">
        <f>D16+D22</f>
        <v>30.564999999999998</v>
      </c>
      <c r="E14" s="17">
        <f>E16+E22</f>
        <v>106.916</v>
      </c>
      <c r="F14" s="17">
        <f>F16+F22</f>
        <v>132.65299999999999</v>
      </c>
      <c r="G14" s="17"/>
      <c r="H14" s="18"/>
      <c r="I14" s="18"/>
      <c r="J14" s="18"/>
      <c r="K14" s="18"/>
    </row>
    <row r="15" spans="1:11" x14ac:dyDescent="0.25">
      <c r="A15" s="20" t="s">
        <v>67</v>
      </c>
      <c r="B15" s="21"/>
      <c r="C15" s="22"/>
      <c r="D15" s="22"/>
      <c r="E15" s="22"/>
      <c r="F15" s="22"/>
      <c r="G15" s="21"/>
      <c r="H15" s="22"/>
      <c r="I15" s="22"/>
      <c r="J15" s="22"/>
      <c r="K15" s="22"/>
    </row>
    <row r="16" spans="1:11" x14ac:dyDescent="0.25">
      <c r="A16" s="23" t="s">
        <v>68</v>
      </c>
      <c r="B16" s="142">
        <f>B18+B19+B20+B21</f>
        <v>1.4000000000000001</v>
      </c>
      <c r="C16" s="142">
        <f>C18+C19+C20+C21</f>
        <v>0</v>
      </c>
      <c r="D16" s="142">
        <f>D18+D19+D20+D21</f>
        <v>5.5</v>
      </c>
      <c r="E16" s="142">
        <f>E18+E19+E20+E21</f>
        <v>55.5</v>
      </c>
      <c r="F16" s="142">
        <f>F18+F19+F20+F21</f>
        <v>33.799999999999997</v>
      </c>
      <c r="G16" s="24"/>
      <c r="H16" s="25"/>
      <c r="I16" s="25"/>
      <c r="J16" s="25"/>
      <c r="K16" s="25"/>
    </row>
    <row r="17" spans="1:11" s="29" customFormat="1" x14ac:dyDescent="0.25">
      <c r="A17" s="26" t="s">
        <v>69</v>
      </c>
      <c r="B17" s="27"/>
      <c r="C17" s="28"/>
      <c r="D17" s="28"/>
      <c r="E17" s="28"/>
      <c r="F17" s="28"/>
      <c r="G17" s="27"/>
      <c r="H17" s="28"/>
      <c r="I17" s="28"/>
      <c r="J17" s="28"/>
      <c r="K17" s="28"/>
    </row>
    <row r="18" spans="1:11" s="33" customFormat="1" x14ac:dyDescent="0.25">
      <c r="A18" s="30" t="s">
        <v>70</v>
      </c>
      <c r="B18" s="31">
        <v>1.3</v>
      </c>
      <c r="C18" s="32"/>
      <c r="D18" s="32">
        <v>3.2</v>
      </c>
      <c r="E18" s="32">
        <v>53.6</v>
      </c>
      <c r="F18" s="32">
        <v>33</v>
      </c>
      <c r="G18" s="31"/>
      <c r="H18" s="32"/>
      <c r="I18" s="32"/>
      <c r="J18" s="32"/>
      <c r="K18" s="32"/>
    </row>
    <row r="19" spans="1:11" s="33" customFormat="1" x14ac:dyDescent="0.25">
      <c r="A19" s="34" t="s">
        <v>71</v>
      </c>
      <c r="B19" s="31"/>
      <c r="C19" s="32"/>
      <c r="D19" s="32"/>
      <c r="E19" s="32"/>
      <c r="F19" s="32"/>
      <c r="G19" s="31"/>
      <c r="H19" s="32"/>
      <c r="I19" s="32"/>
      <c r="J19" s="32"/>
      <c r="K19" s="32"/>
    </row>
    <row r="20" spans="1:11" s="33" customFormat="1" x14ac:dyDescent="0.25">
      <c r="A20" s="34" t="s">
        <v>72</v>
      </c>
      <c r="B20" s="31">
        <v>0.1</v>
      </c>
      <c r="C20" s="32"/>
      <c r="D20" s="32">
        <v>2.2999999999999998</v>
      </c>
      <c r="E20" s="32">
        <v>1.9</v>
      </c>
      <c r="F20" s="32">
        <v>0.8</v>
      </c>
      <c r="G20" s="31"/>
      <c r="H20" s="32"/>
      <c r="I20" s="32"/>
      <c r="J20" s="32"/>
      <c r="K20" s="32"/>
    </row>
    <row r="21" spans="1:11" s="33" customFormat="1" x14ac:dyDescent="0.25">
      <c r="A21" s="34" t="s">
        <v>73</v>
      </c>
      <c r="B21" s="31"/>
      <c r="C21" s="32"/>
      <c r="D21" s="32"/>
      <c r="E21" s="32"/>
      <c r="F21" s="32"/>
      <c r="G21" s="31"/>
      <c r="H21" s="32"/>
      <c r="I21" s="32"/>
      <c r="J21" s="32"/>
      <c r="K21" s="32"/>
    </row>
    <row r="22" spans="1:11" x14ac:dyDescent="0.25">
      <c r="A22" s="23" t="s">
        <v>74</v>
      </c>
      <c r="B22" s="142">
        <f>B24+B25+B26+B27+B28+B29</f>
        <v>5</v>
      </c>
      <c r="C22" s="142">
        <f>C24+C25+C26+C27+C28+C29</f>
        <v>8.7750000000000004</v>
      </c>
      <c r="D22" s="142">
        <f>D24+D25+D26+D27+D28+D29</f>
        <v>25.064999999999998</v>
      </c>
      <c r="E22" s="142">
        <f>E24+E25+E26+E27+E28+E29</f>
        <v>51.416000000000004</v>
      </c>
      <c r="F22" s="142">
        <f>F24+F25+F26+F27+F28+F29</f>
        <v>98.852999999999994</v>
      </c>
      <c r="G22" s="24"/>
      <c r="H22" s="25"/>
      <c r="I22" s="25"/>
      <c r="J22" s="25"/>
      <c r="K22" s="25"/>
    </row>
    <row r="23" spans="1:11" s="29" customFormat="1" x14ac:dyDescent="0.25">
      <c r="A23" s="26" t="s">
        <v>69</v>
      </c>
      <c r="B23" s="27"/>
      <c r="C23" s="28"/>
      <c r="D23" s="28"/>
      <c r="E23" s="28"/>
      <c r="F23" s="28"/>
      <c r="G23" s="27"/>
      <c r="H23" s="28"/>
      <c r="I23" s="28"/>
      <c r="J23" s="28"/>
      <c r="K23" s="28"/>
    </row>
    <row r="24" spans="1:11" s="33" customFormat="1" x14ac:dyDescent="0.25">
      <c r="A24" s="30" t="s">
        <v>70</v>
      </c>
      <c r="B24" s="31">
        <f>B55+B69+B81+B112+B118</f>
        <v>4.5</v>
      </c>
      <c r="C24" s="31">
        <f>C55+C69+C81+C112+C118</f>
        <v>8.1509999999999998</v>
      </c>
      <c r="D24" s="31">
        <f>D55+D69+D81+D112+D118</f>
        <v>10.32</v>
      </c>
      <c r="E24" s="31">
        <f>E55+E69+E81+E112+E118</f>
        <v>19.059000000000001</v>
      </c>
      <c r="F24" s="31">
        <f>F55+F69+F81+F112+F118</f>
        <v>98</v>
      </c>
      <c r="G24" s="31"/>
      <c r="H24" s="32"/>
      <c r="I24" s="32"/>
      <c r="J24" s="32"/>
      <c r="K24" s="32"/>
    </row>
    <row r="25" spans="1:11" s="33" customFormat="1" x14ac:dyDescent="0.25">
      <c r="A25" s="34" t="s">
        <v>71</v>
      </c>
      <c r="B25" s="31">
        <f t="shared" ref="B25:F26" si="0">B56+B70+B82+B113+B119</f>
        <v>0</v>
      </c>
      <c r="C25" s="31">
        <f t="shared" si="0"/>
        <v>0</v>
      </c>
      <c r="D25" s="31">
        <f t="shared" si="0"/>
        <v>4.2030000000000003</v>
      </c>
      <c r="E25" s="31">
        <f t="shared" si="0"/>
        <v>21.3</v>
      </c>
      <c r="F25" s="31">
        <f t="shared" si="0"/>
        <v>0</v>
      </c>
      <c r="G25" s="31"/>
      <c r="H25" s="32"/>
      <c r="I25" s="32"/>
      <c r="J25" s="32"/>
      <c r="K25" s="32"/>
    </row>
    <row r="26" spans="1:11" s="33" customFormat="1" x14ac:dyDescent="0.25">
      <c r="A26" s="34" t="s">
        <v>72</v>
      </c>
      <c r="B26" s="31">
        <f t="shared" si="0"/>
        <v>0.5</v>
      </c>
      <c r="C26" s="31">
        <f t="shared" si="0"/>
        <v>0.624</v>
      </c>
      <c r="D26" s="31">
        <f t="shared" si="0"/>
        <v>10.542</v>
      </c>
      <c r="E26" s="31">
        <f t="shared" si="0"/>
        <v>11.057</v>
      </c>
      <c r="F26" s="31">
        <f t="shared" si="0"/>
        <v>0.85299999999999998</v>
      </c>
      <c r="G26" s="31"/>
      <c r="H26" s="32"/>
      <c r="I26" s="32"/>
      <c r="J26" s="32"/>
      <c r="K26" s="32"/>
    </row>
    <row r="27" spans="1:11" s="33" customFormat="1" x14ac:dyDescent="0.25">
      <c r="A27" s="34" t="s">
        <v>73</v>
      </c>
      <c r="B27" s="31"/>
      <c r="C27" s="32"/>
      <c r="D27" s="32"/>
      <c r="E27" s="32"/>
      <c r="F27" s="32"/>
      <c r="G27" s="31"/>
      <c r="H27" s="32"/>
      <c r="I27" s="32"/>
      <c r="J27" s="32"/>
      <c r="K27" s="32"/>
    </row>
    <row r="28" spans="1:11" s="33" customFormat="1" ht="25.5" x14ac:dyDescent="0.25">
      <c r="A28" s="35" t="s">
        <v>75</v>
      </c>
      <c r="B28" s="31"/>
      <c r="C28" s="32"/>
      <c r="D28" s="32"/>
      <c r="E28" s="32"/>
      <c r="F28" s="32"/>
      <c r="G28" s="31"/>
      <c r="H28" s="32"/>
      <c r="I28" s="32"/>
      <c r="J28" s="32"/>
      <c r="K28" s="32"/>
    </row>
    <row r="29" spans="1:11" s="33" customFormat="1" x14ac:dyDescent="0.25">
      <c r="A29" s="34" t="s">
        <v>76</v>
      </c>
      <c r="B29" s="31"/>
      <c r="C29" s="32"/>
      <c r="D29" s="32"/>
      <c r="E29" s="32"/>
      <c r="F29" s="32"/>
      <c r="G29" s="31"/>
      <c r="H29" s="32"/>
      <c r="I29" s="32"/>
      <c r="J29" s="32"/>
      <c r="K29" s="32"/>
    </row>
    <row r="30" spans="1:11" ht="25.5" x14ac:dyDescent="0.25">
      <c r="A30" s="20" t="s">
        <v>77</v>
      </c>
      <c r="B30" s="21"/>
      <c r="C30" s="22"/>
      <c r="D30" s="22"/>
      <c r="E30" s="22"/>
      <c r="F30" s="22"/>
      <c r="G30" s="21"/>
      <c r="H30" s="22"/>
      <c r="I30" s="22"/>
      <c r="J30" s="22"/>
      <c r="K30" s="22"/>
    </row>
    <row r="31" spans="1:11" s="39" customFormat="1" ht="28.5" x14ac:dyDescent="0.25">
      <c r="A31" s="36" t="s">
        <v>78</v>
      </c>
      <c r="B31" s="37" t="s">
        <v>66</v>
      </c>
      <c r="C31" s="38" t="s">
        <v>66</v>
      </c>
      <c r="D31" s="38" t="s">
        <v>66</v>
      </c>
      <c r="E31" s="38" t="s">
        <v>66</v>
      </c>
      <c r="F31" s="38" t="s">
        <v>66</v>
      </c>
      <c r="G31" s="37" t="s">
        <v>79</v>
      </c>
      <c r="H31" s="38" t="s">
        <v>79</v>
      </c>
      <c r="I31" s="38" t="s">
        <v>79</v>
      </c>
      <c r="J31" s="38" t="s">
        <v>79</v>
      </c>
      <c r="K31" s="38" t="s">
        <v>79</v>
      </c>
    </row>
    <row r="32" spans="1:11" s="29" customFormat="1" x14ac:dyDescent="0.25">
      <c r="A32" s="26" t="s">
        <v>69</v>
      </c>
      <c r="B32" s="27"/>
      <c r="C32" s="28"/>
      <c r="D32" s="28"/>
      <c r="E32" s="28"/>
      <c r="F32" s="28"/>
      <c r="G32" s="27"/>
      <c r="H32" s="28"/>
      <c r="I32" s="28"/>
      <c r="J32" s="28"/>
      <c r="K32" s="28"/>
    </row>
    <row r="33" spans="1:11" s="33" customFormat="1" x14ac:dyDescent="0.25">
      <c r="A33" s="30" t="s">
        <v>70</v>
      </c>
      <c r="B33" s="31"/>
      <c r="C33" s="32"/>
      <c r="D33" s="32"/>
      <c r="E33" s="32"/>
      <c r="F33" s="32"/>
      <c r="G33" s="31"/>
      <c r="H33" s="32"/>
      <c r="I33" s="32"/>
      <c r="J33" s="32"/>
      <c r="K33" s="32"/>
    </row>
    <row r="34" spans="1:11" s="33" customFormat="1" x14ac:dyDescent="0.25">
      <c r="A34" s="34" t="s">
        <v>71</v>
      </c>
      <c r="B34" s="31"/>
      <c r="C34" s="32"/>
      <c r="D34" s="32"/>
      <c r="E34" s="32"/>
      <c r="F34" s="32"/>
      <c r="G34" s="31"/>
      <c r="H34" s="32"/>
      <c r="I34" s="32"/>
      <c r="J34" s="32"/>
      <c r="K34" s="32"/>
    </row>
    <row r="35" spans="1:11" s="33" customFormat="1" x14ac:dyDescent="0.25">
      <c r="A35" s="34" t="s">
        <v>80</v>
      </c>
      <c r="B35" s="31"/>
      <c r="C35" s="32"/>
      <c r="D35" s="32"/>
      <c r="E35" s="32"/>
      <c r="F35" s="32"/>
      <c r="G35" s="31"/>
      <c r="H35" s="32"/>
      <c r="I35" s="32"/>
      <c r="J35" s="32"/>
      <c r="K35" s="32"/>
    </row>
    <row r="36" spans="1:11" s="33" customFormat="1" x14ac:dyDescent="0.25">
      <c r="A36" s="34" t="s">
        <v>73</v>
      </c>
      <c r="B36" s="31"/>
      <c r="C36" s="32"/>
      <c r="D36" s="32"/>
      <c r="E36" s="32"/>
      <c r="F36" s="32"/>
      <c r="G36" s="31"/>
      <c r="H36" s="32"/>
      <c r="I36" s="32"/>
      <c r="J36" s="32"/>
      <c r="K36" s="32"/>
    </row>
    <row r="37" spans="1:11" s="33" customFormat="1" ht="25.5" x14ac:dyDescent="0.25">
      <c r="A37" s="34" t="s">
        <v>75</v>
      </c>
      <c r="B37" s="31"/>
      <c r="C37" s="32"/>
      <c r="D37" s="32"/>
      <c r="E37" s="32"/>
      <c r="F37" s="32"/>
      <c r="G37" s="31"/>
      <c r="H37" s="32"/>
      <c r="I37" s="32"/>
      <c r="J37" s="32"/>
      <c r="K37" s="32"/>
    </row>
    <row r="38" spans="1:11" s="39" customFormat="1" x14ac:dyDescent="0.25">
      <c r="A38" s="36" t="s">
        <v>81</v>
      </c>
      <c r="B38" s="37" t="s">
        <v>66</v>
      </c>
      <c r="C38" s="38" t="s">
        <v>66</v>
      </c>
      <c r="D38" s="38" t="s">
        <v>66</v>
      </c>
      <c r="E38" s="38" t="s">
        <v>66</v>
      </c>
      <c r="F38" s="38" t="s">
        <v>66</v>
      </c>
      <c r="G38" s="37"/>
      <c r="H38" s="38"/>
      <c r="I38" s="38"/>
      <c r="J38" s="38"/>
      <c r="K38" s="38"/>
    </row>
    <row r="39" spans="1:11" s="29" customFormat="1" x14ac:dyDescent="0.25">
      <c r="A39" s="26" t="s">
        <v>69</v>
      </c>
      <c r="B39" s="27"/>
      <c r="C39" s="28"/>
      <c r="D39" s="28"/>
      <c r="E39" s="28"/>
      <c r="F39" s="28"/>
      <c r="G39" s="27"/>
      <c r="H39" s="28"/>
      <c r="I39" s="28"/>
      <c r="J39" s="28"/>
      <c r="K39" s="28"/>
    </row>
    <row r="40" spans="1:11" s="33" customFormat="1" x14ac:dyDescent="0.25">
      <c r="A40" s="30" t="s">
        <v>70</v>
      </c>
      <c r="B40" s="31"/>
      <c r="C40" s="32"/>
      <c r="D40" s="32"/>
      <c r="E40" s="32"/>
      <c r="F40" s="32"/>
      <c r="G40" s="31"/>
      <c r="H40" s="32"/>
      <c r="I40" s="32"/>
      <c r="J40" s="32"/>
      <c r="K40" s="32"/>
    </row>
    <row r="41" spans="1:11" s="33" customFormat="1" x14ac:dyDescent="0.25">
      <c r="A41" s="34" t="s">
        <v>71</v>
      </c>
      <c r="B41" s="31"/>
      <c r="C41" s="32"/>
      <c r="D41" s="32"/>
      <c r="E41" s="32"/>
      <c r="F41" s="32"/>
      <c r="G41" s="31"/>
      <c r="H41" s="32"/>
      <c r="I41" s="32"/>
      <c r="J41" s="32"/>
      <c r="K41" s="32"/>
    </row>
    <row r="42" spans="1:11" s="33" customFormat="1" x14ac:dyDescent="0.25">
      <c r="A42" s="34" t="s">
        <v>72</v>
      </c>
      <c r="B42" s="31"/>
      <c r="C42" s="32"/>
      <c r="D42" s="32"/>
      <c r="E42" s="32"/>
      <c r="F42" s="32"/>
      <c r="G42" s="31"/>
      <c r="H42" s="32"/>
      <c r="I42" s="32"/>
      <c r="J42" s="32"/>
      <c r="K42" s="32"/>
    </row>
    <row r="43" spans="1:11" s="33" customFormat="1" x14ac:dyDescent="0.25">
      <c r="A43" s="34" t="s">
        <v>73</v>
      </c>
      <c r="B43" s="31"/>
      <c r="C43" s="32"/>
      <c r="D43" s="32"/>
      <c r="E43" s="32"/>
      <c r="F43" s="32"/>
      <c r="G43" s="31"/>
      <c r="H43" s="32"/>
      <c r="I43" s="32"/>
      <c r="J43" s="32"/>
      <c r="K43" s="32"/>
    </row>
    <row r="44" spans="1:11" s="33" customFormat="1" x14ac:dyDescent="0.25">
      <c r="A44" s="34" t="s">
        <v>82</v>
      </c>
      <c r="B44" s="31"/>
      <c r="C44" s="32"/>
      <c r="D44" s="32"/>
      <c r="E44" s="32"/>
      <c r="F44" s="32"/>
      <c r="G44" s="31"/>
      <c r="H44" s="32"/>
      <c r="I44" s="32"/>
      <c r="J44" s="32"/>
      <c r="K44" s="32"/>
    </row>
    <row r="45" spans="1:11" ht="25.5" x14ac:dyDescent="0.25">
      <c r="A45" s="20" t="s">
        <v>124</v>
      </c>
      <c r="B45" s="21"/>
      <c r="C45" s="22"/>
      <c r="D45" s="22"/>
      <c r="E45" s="22"/>
      <c r="F45" s="22"/>
      <c r="G45" s="21"/>
      <c r="H45" s="22"/>
      <c r="I45" s="22"/>
      <c r="J45" s="22"/>
      <c r="K45" s="22"/>
    </row>
    <row r="46" spans="1:11" s="43" customFormat="1" x14ac:dyDescent="0.25">
      <c r="A46" s="40" t="s">
        <v>83</v>
      </c>
      <c r="B46" s="41" t="s">
        <v>66</v>
      </c>
      <c r="C46" s="42" t="s">
        <v>66</v>
      </c>
      <c r="D46" s="42" t="s">
        <v>66</v>
      </c>
      <c r="E46" s="42" t="s">
        <v>66</v>
      </c>
      <c r="F46" s="42" t="s">
        <v>66</v>
      </c>
      <c r="G46" s="41" t="s">
        <v>56</v>
      </c>
      <c r="H46" s="42" t="s">
        <v>56</v>
      </c>
      <c r="I46" s="42" t="s">
        <v>56</v>
      </c>
      <c r="J46" s="42" t="s">
        <v>56</v>
      </c>
      <c r="K46" s="42" t="s">
        <v>56</v>
      </c>
    </row>
    <row r="47" spans="1:11" s="29" customFormat="1" x14ac:dyDescent="0.25">
      <c r="A47" s="26" t="s">
        <v>69</v>
      </c>
      <c r="B47" s="27"/>
      <c r="C47" s="28"/>
      <c r="D47" s="28"/>
      <c r="E47" s="28"/>
      <c r="F47" s="28"/>
      <c r="G47" s="27"/>
      <c r="H47" s="28"/>
      <c r="I47" s="28"/>
      <c r="J47" s="28"/>
      <c r="K47" s="28"/>
    </row>
    <row r="48" spans="1:11" s="33" customFormat="1" x14ac:dyDescent="0.25">
      <c r="A48" s="30" t="s">
        <v>70</v>
      </c>
      <c r="B48" s="31"/>
      <c r="C48" s="32"/>
      <c r="D48" s="32"/>
      <c r="E48" s="32"/>
      <c r="F48" s="32"/>
      <c r="G48" s="31"/>
      <c r="H48" s="32"/>
      <c r="I48" s="32"/>
      <c r="J48" s="32"/>
      <c r="K48" s="32"/>
    </row>
    <row r="49" spans="1:11" s="33" customFormat="1" x14ac:dyDescent="0.25">
      <c r="A49" s="34" t="s">
        <v>71</v>
      </c>
      <c r="B49" s="31"/>
      <c r="C49" s="32"/>
      <c r="D49" s="32"/>
      <c r="E49" s="32"/>
      <c r="F49" s="32"/>
      <c r="G49" s="31"/>
      <c r="H49" s="32"/>
      <c r="I49" s="32"/>
      <c r="J49" s="32"/>
      <c r="K49" s="32"/>
    </row>
    <row r="50" spans="1:11" s="33" customFormat="1" x14ac:dyDescent="0.25">
      <c r="A50" s="34" t="s">
        <v>72</v>
      </c>
      <c r="B50" s="31"/>
      <c r="C50" s="32"/>
      <c r="D50" s="32"/>
      <c r="E50" s="32"/>
      <c r="F50" s="32"/>
      <c r="G50" s="31"/>
      <c r="H50" s="32"/>
      <c r="I50" s="32"/>
      <c r="J50" s="32"/>
      <c r="K50" s="32"/>
    </row>
    <row r="51" spans="1:11" s="33" customFormat="1" x14ac:dyDescent="0.25">
      <c r="A51" s="34" t="s">
        <v>73</v>
      </c>
      <c r="B51" s="31"/>
      <c r="C51" s="32"/>
      <c r="D51" s="32"/>
      <c r="E51" s="32"/>
      <c r="F51" s="32"/>
      <c r="G51" s="31"/>
      <c r="H51" s="32"/>
      <c r="I51" s="32"/>
      <c r="J51" s="32"/>
      <c r="K51" s="32"/>
    </row>
    <row r="52" spans="1:11" s="33" customFormat="1" x14ac:dyDescent="0.25">
      <c r="A52" s="34" t="s">
        <v>82</v>
      </c>
      <c r="B52" s="31"/>
      <c r="C52" s="32"/>
      <c r="D52" s="32"/>
      <c r="E52" s="32"/>
      <c r="F52" s="32"/>
      <c r="G52" s="31"/>
      <c r="H52" s="32"/>
      <c r="I52" s="32"/>
      <c r="J52" s="32"/>
      <c r="K52" s="32"/>
    </row>
    <row r="53" spans="1:11" s="19" customFormat="1" x14ac:dyDescent="0.25">
      <c r="A53" s="40" t="s">
        <v>84</v>
      </c>
      <c r="B53" s="143">
        <f>B55+B56+B57+B58+B59</f>
        <v>0</v>
      </c>
      <c r="C53" s="143">
        <f>C55+C56+C57+C58+C59</f>
        <v>0</v>
      </c>
      <c r="D53" s="143">
        <f>D55+D56+D57+D58+D59</f>
        <v>1.45</v>
      </c>
      <c r="E53" s="143">
        <f>E55+E56+E57+E58+E59</f>
        <v>30</v>
      </c>
      <c r="F53" s="143">
        <f>F55+F56+F57+F58+F59</f>
        <v>0</v>
      </c>
      <c r="G53" s="41" t="s">
        <v>56</v>
      </c>
      <c r="H53" s="42" t="s">
        <v>56</v>
      </c>
      <c r="I53" s="42" t="s">
        <v>56</v>
      </c>
      <c r="J53" s="42" t="s">
        <v>56</v>
      </c>
      <c r="K53" s="42" t="s">
        <v>56</v>
      </c>
    </row>
    <row r="54" spans="1:11" s="29" customFormat="1" x14ac:dyDescent="0.25">
      <c r="A54" s="26" t="s">
        <v>69</v>
      </c>
      <c r="B54" s="27"/>
      <c r="C54" s="28"/>
      <c r="D54" s="28"/>
      <c r="E54" s="28"/>
      <c r="F54" s="28"/>
      <c r="G54" s="27"/>
      <c r="H54" s="28"/>
      <c r="I54" s="28"/>
      <c r="J54" s="28"/>
      <c r="K54" s="28"/>
    </row>
    <row r="55" spans="1:11" s="33" customFormat="1" x14ac:dyDescent="0.25">
      <c r="A55" s="30" t="s">
        <v>70</v>
      </c>
      <c r="B55" s="31"/>
      <c r="C55" s="32"/>
      <c r="D55" s="32"/>
      <c r="E55" s="32"/>
      <c r="F55" s="32"/>
      <c r="G55" s="31"/>
      <c r="H55" s="32"/>
      <c r="I55" s="32"/>
      <c r="J55" s="32"/>
      <c r="K55" s="32"/>
    </row>
    <row r="56" spans="1:11" s="33" customFormat="1" x14ac:dyDescent="0.25">
      <c r="A56" s="34" t="s">
        <v>71</v>
      </c>
      <c r="B56" s="31"/>
      <c r="C56" s="32"/>
      <c r="D56" s="32"/>
      <c r="E56" s="32">
        <v>21</v>
      </c>
      <c r="F56" s="32"/>
      <c r="G56" s="31"/>
      <c r="H56" s="32"/>
      <c r="I56" s="32"/>
      <c r="J56" s="32"/>
      <c r="K56" s="32"/>
    </row>
    <row r="57" spans="1:11" s="33" customFormat="1" x14ac:dyDescent="0.25">
      <c r="A57" s="34" t="s">
        <v>72</v>
      </c>
      <c r="B57" s="31"/>
      <c r="C57" s="32"/>
      <c r="D57" s="32">
        <v>1.45</v>
      </c>
      <c r="E57" s="32">
        <v>9</v>
      </c>
      <c r="F57" s="32"/>
      <c r="G57" s="31"/>
      <c r="H57" s="32"/>
      <c r="I57" s="32"/>
      <c r="J57" s="32"/>
      <c r="K57" s="32"/>
    </row>
    <row r="58" spans="1:11" s="33" customFormat="1" x14ac:dyDescent="0.25">
      <c r="A58" s="34" t="s">
        <v>73</v>
      </c>
      <c r="B58" s="31"/>
      <c r="C58" s="32"/>
      <c r="D58" s="32"/>
      <c r="E58" s="32"/>
      <c r="F58" s="32"/>
      <c r="G58" s="31"/>
      <c r="H58" s="32"/>
      <c r="I58" s="32"/>
      <c r="J58" s="32"/>
      <c r="K58" s="32"/>
    </row>
    <row r="59" spans="1:11" s="33" customFormat="1" x14ac:dyDescent="0.25">
      <c r="A59" s="34" t="s">
        <v>82</v>
      </c>
      <c r="B59" s="31"/>
      <c r="C59" s="32"/>
      <c r="D59" s="32"/>
      <c r="E59" s="32"/>
      <c r="F59" s="32"/>
      <c r="G59" s="31"/>
      <c r="H59" s="32"/>
      <c r="I59" s="32"/>
      <c r="J59" s="32"/>
      <c r="K59" s="32"/>
    </row>
    <row r="60" spans="1:11" s="43" customFormat="1" ht="42.75" x14ac:dyDescent="0.25">
      <c r="A60" s="40" t="s">
        <v>125</v>
      </c>
      <c r="B60" s="41" t="s">
        <v>66</v>
      </c>
      <c r="C60" s="42" t="s">
        <v>66</v>
      </c>
      <c r="D60" s="42" t="s">
        <v>66</v>
      </c>
      <c r="E60" s="42" t="s">
        <v>66</v>
      </c>
      <c r="F60" s="42" t="s">
        <v>66</v>
      </c>
      <c r="G60" s="41" t="s">
        <v>85</v>
      </c>
      <c r="H60" s="42" t="s">
        <v>85</v>
      </c>
      <c r="I60" s="42" t="s">
        <v>85</v>
      </c>
      <c r="J60" s="42" t="s">
        <v>85</v>
      </c>
      <c r="K60" s="42" t="s">
        <v>85</v>
      </c>
    </row>
    <row r="61" spans="1:11" s="29" customFormat="1" x14ac:dyDescent="0.25">
      <c r="A61" s="26" t="s">
        <v>69</v>
      </c>
      <c r="B61" s="27"/>
      <c r="C61" s="28"/>
      <c r="D61" s="28"/>
      <c r="E61" s="28"/>
      <c r="F61" s="28"/>
      <c r="G61" s="27"/>
      <c r="H61" s="28"/>
      <c r="I61" s="28"/>
      <c r="J61" s="28"/>
      <c r="K61" s="28"/>
    </row>
    <row r="62" spans="1:11" s="33" customFormat="1" x14ac:dyDescent="0.25">
      <c r="A62" s="30" t="s">
        <v>70</v>
      </c>
      <c r="B62" s="31"/>
      <c r="C62" s="32"/>
      <c r="D62" s="32"/>
      <c r="E62" s="32"/>
      <c r="F62" s="32"/>
      <c r="G62" s="31"/>
      <c r="H62" s="32"/>
      <c r="I62" s="32"/>
      <c r="J62" s="32"/>
      <c r="K62" s="32"/>
    </row>
    <row r="63" spans="1:11" s="33" customFormat="1" x14ac:dyDescent="0.25">
      <c r="A63" s="34" t="s">
        <v>71</v>
      </c>
      <c r="B63" s="31"/>
      <c r="C63" s="32"/>
      <c r="D63" s="32"/>
      <c r="E63" s="32"/>
      <c r="F63" s="32"/>
      <c r="G63" s="31"/>
      <c r="H63" s="32"/>
      <c r="I63" s="32"/>
      <c r="J63" s="32"/>
      <c r="K63" s="32"/>
    </row>
    <row r="64" spans="1:11" s="33" customFormat="1" x14ac:dyDescent="0.25">
      <c r="A64" s="34" t="s">
        <v>72</v>
      </c>
      <c r="B64" s="31"/>
      <c r="C64" s="32"/>
      <c r="D64" s="32"/>
      <c r="E64" s="32"/>
      <c r="F64" s="32"/>
      <c r="G64" s="31"/>
      <c r="H64" s="32"/>
      <c r="I64" s="32"/>
      <c r="J64" s="32"/>
      <c r="K64" s="32"/>
    </row>
    <row r="65" spans="1:11" s="33" customFormat="1" x14ac:dyDescent="0.25">
      <c r="A65" s="34" t="s">
        <v>73</v>
      </c>
      <c r="B65" s="31"/>
      <c r="C65" s="32"/>
      <c r="D65" s="32"/>
      <c r="E65" s="32"/>
      <c r="F65" s="32"/>
      <c r="G65" s="31"/>
      <c r="H65" s="32"/>
      <c r="I65" s="32"/>
      <c r="J65" s="32"/>
      <c r="K65" s="32"/>
    </row>
    <row r="66" spans="1:11" s="33" customFormat="1" x14ac:dyDescent="0.25">
      <c r="A66" s="34" t="s">
        <v>82</v>
      </c>
      <c r="B66" s="31"/>
      <c r="C66" s="32"/>
      <c r="D66" s="32"/>
      <c r="E66" s="32"/>
      <c r="F66" s="32"/>
      <c r="G66" s="31"/>
      <c r="H66" s="32"/>
      <c r="I66" s="32"/>
      <c r="J66" s="32"/>
      <c r="K66" s="32"/>
    </row>
    <row r="67" spans="1:11" s="43" customFormat="1" ht="71.25" x14ac:dyDescent="0.25">
      <c r="A67" s="40" t="s">
        <v>86</v>
      </c>
      <c r="B67" s="143">
        <f>B69+B70+B71+B72+B73</f>
        <v>0</v>
      </c>
      <c r="C67" s="143">
        <f>C69+C70+C71+C72+C73</f>
        <v>0</v>
      </c>
      <c r="D67" s="143">
        <f>D69+D70+D71+D72+D73</f>
        <v>1</v>
      </c>
      <c r="E67" s="143">
        <f>E69+E70+E71+E72+E73</f>
        <v>10.792</v>
      </c>
      <c r="F67" s="143">
        <f>F69+F70+F71+F72+F73</f>
        <v>0</v>
      </c>
      <c r="G67" s="41" t="s">
        <v>87</v>
      </c>
      <c r="H67" s="42" t="s">
        <v>87</v>
      </c>
      <c r="I67" s="42" t="s">
        <v>87</v>
      </c>
      <c r="J67" s="42" t="s">
        <v>87</v>
      </c>
      <c r="K67" s="42" t="s">
        <v>87</v>
      </c>
    </row>
    <row r="68" spans="1:11" s="29" customFormat="1" x14ac:dyDescent="0.25">
      <c r="A68" s="26" t="s">
        <v>69</v>
      </c>
      <c r="B68" s="27"/>
      <c r="C68" s="28"/>
      <c r="D68" s="28"/>
      <c r="E68" s="28"/>
      <c r="F68" s="28"/>
      <c r="G68" s="27"/>
      <c r="H68" s="28"/>
      <c r="I68" s="28"/>
      <c r="J68" s="28"/>
      <c r="K68" s="28"/>
    </row>
    <row r="69" spans="1:11" s="33" customFormat="1" x14ac:dyDescent="0.25">
      <c r="A69" s="30" t="s">
        <v>70</v>
      </c>
      <c r="B69" s="31"/>
      <c r="C69" s="32"/>
      <c r="D69" s="32"/>
      <c r="E69" s="32">
        <v>10.722</v>
      </c>
      <c r="F69" s="32"/>
      <c r="G69" s="31"/>
      <c r="H69" s="32"/>
      <c r="I69" s="32"/>
      <c r="J69" s="32"/>
      <c r="K69" s="32"/>
    </row>
    <row r="70" spans="1:11" s="33" customFormat="1" x14ac:dyDescent="0.25">
      <c r="A70" s="34" t="s">
        <v>71</v>
      </c>
      <c r="B70" s="31"/>
      <c r="C70" s="32"/>
      <c r="D70" s="32"/>
      <c r="E70" s="32"/>
      <c r="F70" s="32"/>
      <c r="G70" s="31"/>
      <c r="H70" s="32"/>
      <c r="I70" s="32"/>
      <c r="J70" s="32"/>
      <c r="K70" s="32"/>
    </row>
    <row r="71" spans="1:11" s="33" customFormat="1" x14ac:dyDescent="0.25">
      <c r="A71" s="34" t="s">
        <v>72</v>
      </c>
      <c r="B71" s="31"/>
      <c r="C71" s="32"/>
      <c r="D71" s="32">
        <v>1</v>
      </c>
      <c r="E71" s="32">
        <v>7.0000000000000007E-2</v>
      </c>
      <c r="F71" s="32"/>
      <c r="G71" s="31"/>
      <c r="H71" s="32"/>
      <c r="I71" s="32"/>
      <c r="J71" s="32"/>
      <c r="K71" s="32"/>
    </row>
    <row r="72" spans="1:11" s="33" customFormat="1" x14ac:dyDescent="0.25">
      <c r="A72" s="34" t="s">
        <v>73</v>
      </c>
      <c r="B72" s="31"/>
      <c r="C72" s="32"/>
      <c r="D72" s="32"/>
      <c r="E72" s="32"/>
      <c r="F72" s="32"/>
      <c r="G72" s="31"/>
      <c r="H72" s="32"/>
      <c r="I72" s="32"/>
      <c r="J72" s="32"/>
      <c r="K72" s="32"/>
    </row>
    <row r="73" spans="1:11" s="33" customFormat="1" x14ac:dyDescent="0.25">
      <c r="A73" s="34" t="s">
        <v>82</v>
      </c>
      <c r="B73" s="31"/>
      <c r="C73" s="32"/>
      <c r="D73" s="32"/>
      <c r="E73" s="32"/>
      <c r="F73" s="32"/>
      <c r="G73" s="31"/>
      <c r="H73" s="32"/>
      <c r="I73" s="32"/>
      <c r="J73" s="32"/>
      <c r="K73" s="32"/>
    </row>
    <row r="74" spans="1:11" s="19" customFormat="1" ht="71.25" x14ac:dyDescent="0.25">
      <c r="A74" s="40" t="s">
        <v>88</v>
      </c>
      <c r="B74" s="41" t="s">
        <v>66</v>
      </c>
      <c r="C74" s="42" t="s">
        <v>66</v>
      </c>
      <c r="D74" s="42" t="s">
        <v>66</v>
      </c>
      <c r="E74" s="42" t="s">
        <v>66</v>
      </c>
      <c r="F74" s="42" t="s">
        <v>66</v>
      </c>
      <c r="G74" s="41" t="s">
        <v>87</v>
      </c>
      <c r="H74" s="42" t="s">
        <v>87</v>
      </c>
      <c r="I74" s="42" t="s">
        <v>87</v>
      </c>
      <c r="J74" s="42" t="s">
        <v>87</v>
      </c>
      <c r="K74" s="42" t="s">
        <v>87</v>
      </c>
    </row>
    <row r="75" spans="1:11" s="29" customFormat="1" x14ac:dyDescent="0.25">
      <c r="A75" s="26" t="s">
        <v>69</v>
      </c>
      <c r="B75" s="27"/>
      <c r="C75" s="28"/>
      <c r="D75" s="28"/>
      <c r="E75" s="28"/>
      <c r="F75" s="28"/>
      <c r="G75" s="27"/>
      <c r="H75" s="28"/>
      <c r="I75" s="28"/>
      <c r="J75" s="28"/>
      <c r="K75" s="28"/>
    </row>
    <row r="76" spans="1:11" s="33" customFormat="1" x14ac:dyDescent="0.25">
      <c r="A76" s="30" t="s">
        <v>70</v>
      </c>
      <c r="B76" s="31"/>
      <c r="C76" s="32"/>
      <c r="D76" s="32"/>
      <c r="E76" s="32"/>
      <c r="F76" s="32"/>
      <c r="G76" s="31"/>
      <c r="H76" s="32"/>
      <c r="I76" s="32"/>
      <c r="J76" s="32"/>
      <c r="K76" s="32"/>
    </row>
    <row r="77" spans="1:11" s="33" customFormat="1" x14ac:dyDescent="0.25">
      <c r="A77" s="34" t="s">
        <v>71</v>
      </c>
      <c r="B77" s="31"/>
      <c r="C77" s="32"/>
      <c r="D77" s="32"/>
      <c r="E77" s="32"/>
      <c r="F77" s="32"/>
      <c r="G77" s="31"/>
      <c r="H77" s="32"/>
      <c r="I77" s="32"/>
      <c r="J77" s="32"/>
      <c r="K77" s="32"/>
    </row>
    <row r="78" spans="1:11" s="33" customFormat="1" x14ac:dyDescent="0.25">
      <c r="A78" s="34" t="s">
        <v>72</v>
      </c>
      <c r="B78" s="31"/>
      <c r="C78" s="32"/>
      <c r="D78" s="32"/>
      <c r="E78" s="32"/>
      <c r="F78" s="32"/>
      <c r="G78" s="31"/>
      <c r="H78" s="32"/>
      <c r="I78" s="32"/>
      <c r="J78" s="32"/>
      <c r="K78" s="32"/>
    </row>
    <row r="79" spans="1:11" s="19" customFormat="1" ht="48" customHeight="1" x14ac:dyDescent="0.25">
      <c r="A79" s="40" t="s">
        <v>89</v>
      </c>
      <c r="B79" s="41">
        <f>B81+B82+B83+B84+B85</f>
        <v>3.5</v>
      </c>
      <c r="C79" s="41">
        <f>C81+C82+C83+C84+C85</f>
        <v>0.06</v>
      </c>
      <c r="D79" s="41">
        <f>D81+D82+D83+D84+D85</f>
        <v>4.7379999999999995</v>
      </c>
      <c r="E79" s="41">
        <f>E81+E82+E83+E84+E85</f>
        <v>3.1470000000000002</v>
      </c>
      <c r="F79" s="41">
        <f>F81+F82+F83+F84+F85</f>
        <v>0</v>
      </c>
      <c r="G79" s="41"/>
      <c r="H79" s="42"/>
      <c r="I79" s="42"/>
      <c r="J79" s="42"/>
      <c r="K79" s="42"/>
    </row>
    <row r="80" spans="1:11" s="29" customFormat="1" x14ac:dyDescent="0.25">
      <c r="A80" s="26" t="s">
        <v>69</v>
      </c>
      <c r="B80" s="27"/>
      <c r="C80" s="28"/>
      <c r="D80" s="28"/>
      <c r="E80" s="28"/>
      <c r="F80" s="28"/>
      <c r="G80" s="27"/>
      <c r="H80" s="28"/>
      <c r="I80" s="28"/>
      <c r="J80" s="28"/>
      <c r="K80" s="28"/>
    </row>
    <row r="81" spans="1:11" s="33" customFormat="1" x14ac:dyDescent="0.25">
      <c r="A81" s="30" t="s">
        <v>70</v>
      </c>
      <c r="B81" s="31">
        <v>3.1</v>
      </c>
      <c r="C81" s="32"/>
      <c r="D81" s="32">
        <v>2.9430000000000001</v>
      </c>
      <c r="E81" s="32">
        <v>2.6080000000000001</v>
      </c>
      <c r="F81" s="32"/>
      <c r="G81" s="31"/>
      <c r="H81" s="32"/>
      <c r="I81" s="32"/>
      <c r="J81" s="32"/>
      <c r="K81" s="32"/>
    </row>
    <row r="82" spans="1:11" s="33" customFormat="1" x14ac:dyDescent="0.25">
      <c r="A82" s="34" t="s">
        <v>71</v>
      </c>
      <c r="B82" s="31"/>
      <c r="C82" s="32"/>
      <c r="D82" s="32"/>
      <c r="E82" s="32"/>
      <c r="F82" s="32"/>
      <c r="G82" s="31"/>
      <c r="H82" s="32"/>
      <c r="I82" s="32"/>
      <c r="J82" s="32"/>
      <c r="K82" s="32"/>
    </row>
    <row r="83" spans="1:11" s="33" customFormat="1" x14ac:dyDescent="0.25">
      <c r="A83" s="34" t="s">
        <v>72</v>
      </c>
      <c r="B83" s="31">
        <v>0.4</v>
      </c>
      <c r="C83" s="32">
        <v>0.06</v>
      </c>
      <c r="D83" s="32">
        <v>1.7949999999999999</v>
      </c>
      <c r="E83" s="32">
        <v>0.53900000000000003</v>
      </c>
      <c r="F83" s="32"/>
      <c r="G83" s="31"/>
      <c r="H83" s="32"/>
      <c r="I83" s="32"/>
      <c r="J83" s="32"/>
      <c r="K83" s="32"/>
    </row>
    <row r="84" spans="1:11" s="33" customFormat="1" x14ac:dyDescent="0.25">
      <c r="A84" s="34" t="s">
        <v>73</v>
      </c>
      <c r="B84" s="31"/>
      <c r="C84" s="32"/>
      <c r="D84" s="32"/>
      <c r="E84" s="32"/>
      <c r="F84" s="32"/>
      <c r="G84" s="31"/>
      <c r="H84" s="32"/>
      <c r="I84" s="32"/>
      <c r="J84" s="32"/>
      <c r="K84" s="32"/>
    </row>
    <row r="85" spans="1:11" s="33" customFormat="1" x14ac:dyDescent="0.25">
      <c r="A85" s="34" t="s">
        <v>82</v>
      </c>
      <c r="B85" s="31"/>
      <c r="C85" s="32"/>
      <c r="D85" s="32"/>
      <c r="E85" s="32"/>
      <c r="F85" s="32"/>
      <c r="G85" s="31"/>
      <c r="H85" s="32"/>
      <c r="I85" s="32"/>
      <c r="J85" s="32"/>
      <c r="K85" s="32"/>
    </row>
    <row r="86" spans="1:11" s="19" customFormat="1" ht="25.5" x14ac:dyDescent="0.25">
      <c r="A86" s="40" t="s">
        <v>90</v>
      </c>
      <c r="B86" s="41" t="s">
        <v>66</v>
      </c>
      <c r="C86" s="42" t="s">
        <v>66</v>
      </c>
      <c r="D86" s="42" t="s">
        <v>66</v>
      </c>
      <c r="E86" s="42" t="s">
        <v>66</v>
      </c>
      <c r="F86" s="42" t="s">
        <v>66</v>
      </c>
      <c r="G86" s="41"/>
      <c r="H86" s="42"/>
      <c r="I86" s="42"/>
      <c r="J86" s="42"/>
      <c r="K86" s="42"/>
    </row>
    <row r="87" spans="1:11" s="29" customFormat="1" x14ac:dyDescent="0.25">
      <c r="A87" s="26" t="s">
        <v>69</v>
      </c>
      <c r="B87" s="27"/>
      <c r="C87" s="28"/>
      <c r="D87" s="28"/>
      <c r="E87" s="28"/>
      <c r="F87" s="28"/>
      <c r="G87" s="27"/>
      <c r="H87" s="28"/>
      <c r="I87" s="28"/>
      <c r="J87" s="28"/>
      <c r="K87" s="28"/>
    </row>
    <row r="88" spans="1:11" s="33" customFormat="1" x14ac:dyDescent="0.25">
      <c r="A88" s="30" t="s">
        <v>70</v>
      </c>
      <c r="B88" s="31"/>
      <c r="C88" s="32"/>
      <c r="D88" s="32"/>
      <c r="E88" s="32"/>
      <c r="F88" s="32"/>
      <c r="G88" s="31"/>
      <c r="H88" s="32"/>
      <c r="I88" s="32"/>
      <c r="J88" s="32"/>
      <c r="K88" s="32"/>
    </row>
    <row r="89" spans="1:11" s="33" customFormat="1" x14ac:dyDescent="0.25">
      <c r="A89" s="34" t="s">
        <v>71</v>
      </c>
      <c r="B89" s="31"/>
      <c r="C89" s="32"/>
      <c r="D89" s="32"/>
      <c r="E89" s="32"/>
      <c r="F89" s="32"/>
      <c r="G89" s="31"/>
      <c r="H89" s="32"/>
      <c r="I89" s="32"/>
      <c r="J89" s="32"/>
      <c r="K89" s="32"/>
    </row>
    <row r="90" spans="1:11" s="33" customFormat="1" x14ac:dyDescent="0.25">
      <c r="A90" s="34" t="s">
        <v>72</v>
      </c>
      <c r="B90" s="31"/>
      <c r="C90" s="32"/>
      <c r="D90" s="32"/>
      <c r="E90" s="32"/>
      <c r="F90" s="32"/>
      <c r="G90" s="31"/>
      <c r="H90" s="32"/>
      <c r="I90" s="32"/>
      <c r="J90" s="32"/>
      <c r="K90" s="32"/>
    </row>
    <row r="91" spans="1:11" s="19" customFormat="1" ht="25.5" x14ac:dyDescent="0.25">
      <c r="A91" s="40" t="s">
        <v>91</v>
      </c>
      <c r="B91" s="41" t="s">
        <v>66</v>
      </c>
      <c r="C91" s="42" t="s">
        <v>66</v>
      </c>
      <c r="D91" s="42" t="s">
        <v>66</v>
      </c>
      <c r="E91" s="42" t="s">
        <v>66</v>
      </c>
      <c r="F91" s="42" t="s">
        <v>66</v>
      </c>
      <c r="G91" s="41"/>
      <c r="H91" s="42"/>
      <c r="I91" s="42"/>
      <c r="J91" s="42"/>
      <c r="K91" s="42"/>
    </row>
    <row r="92" spans="1:11" s="33" customFormat="1" x14ac:dyDescent="0.25">
      <c r="A92" s="26" t="s">
        <v>69</v>
      </c>
      <c r="B92" s="27"/>
      <c r="C92" s="28"/>
      <c r="D92" s="28"/>
      <c r="E92" s="28"/>
      <c r="F92" s="28"/>
      <c r="G92" s="27"/>
      <c r="H92" s="28"/>
      <c r="I92" s="28"/>
      <c r="J92" s="28"/>
      <c r="K92" s="28"/>
    </row>
    <row r="93" spans="1:11" s="33" customFormat="1" x14ac:dyDescent="0.25">
      <c r="A93" s="30" t="s">
        <v>70</v>
      </c>
      <c r="B93" s="31"/>
      <c r="C93" s="32"/>
      <c r="D93" s="32"/>
      <c r="E93" s="32"/>
      <c r="F93" s="32"/>
      <c r="G93" s="31"/>
      <c r="H93" s="32"/>
      <c r="I93" s="32"/>
      <c r="J93" s="32"/>
      <c r="K93" s="32"/>
    </row>
    <row r="94" spans="1:11" s="33" customFormat="1" x14ac:dyDescent="0.25">
      <c r="A94" s="34" t="s">
        <v>71</v>
      </c>
      <c r="B94" s="31"/>
      <c r="C94" s="32"/>
      <c r="D94" s="32"/>
      <c r="E94" s="32"/>
      <c r="F94" s="32"/>
      <c r="G94" s="31"/>
      <c r="H94" s="32"/>
      <c r="I94" s="32"/>
      <c r="J94" s="32"/>
      <c r="K94" s="32"/>
    </row>
    <row r="95" spans="1:11" s="33" customFormat="1" x14ac:dyDescent="0.25">
      <c r="A95" s="34" t="s">
        <v>72</v>
      </c>
      <c r="B95" s="31"/>
      <c r="C95" s="32"/>
      <c r="D95" s="32"/>
      <c r="E95" s="32"/>
      <c r="F95" s="32"/>
      <c r="G95" s="31"/>
      <c r="H95" s="32"/>
      <c r="I95" s="32"/>
      <c r="J95" s="32"/>
      <c r="K95" s="32"/>
    </row>
    <row r="96" spans="1:11" s="33" customFormat="1" x14ac:dyDescent="0.25">
      <c r="A96" s="34" t="s">
        <v>73</v>
      </c>
      <c r="B96" s="31"/>
      <c r="C96" s="32"/>
      <c r="D96" s="32"/>
      <c r="E96" s="32"/>
      <c r="F96" s="32"/>
      <c r="G96" s="31"/>
      <c r="H96" s="32"/>
      <c r="I96" s="32"/>
      <c r="J96" s="32"/>
      <c r="K96" s="32"/>
    </row>
    <row r="97" spans="1:11" s="33" customFormat="1" x14ac:dyDescent="0.25">
      <c r="A97" s="34" t="s">
        <v>82</v>
      </c>
      <c r="B97" s="31"/>
      <c r="C97" s="32"/>
      <c r="D97" s="32"/>
      <c r="E97" s="32"/>
      <c r="F97" s="32"/>
      <c r="G97" s="31"/>
      <c r="H97" s="32"/>
      <c r="I97" s="32"/>
      <c r="J97" s="32"/>
      <c r="K97" s="32"/>
    </row>
    <row r="98" spans="1:11" s="19" customFormat="1" ht="42.75" x14ac:dyDescent="0.25">
      <c r="A98" s="36" t="s">
        <v>92</v>
      </c>
      <c r="B98" s="37" t="s">
        <v>66</v>
      </c>
      <c r="C98" s="38" t="s">
        <v>66</v>
      </c>
      <c r="D98" s="38" t="s">
        <v>66</v>
      </c>
      <c r="E98" s="38" t="s">
        <v>66</v>
      </c>
      <c r="F98" s="38" t="s">
        <v>66</v>
      </c>
      <c r="G98" s="37" t="s">
        <v>93</v>
      </c>
      <c r="H98" s="38" t="s">
        <v>93</v>
      </c>
      <c r="I98" s="38" t="s">
        <v>93</v>
      </c>
      <c r="J98" s="38" t="s">
        <v>93</v>
      </c>
      <c r="K98" s="38" t="s">
        <v>93</v>
      </c>
    </row>
    <row r="99" spans="1:11" s="29" customFormat="1" x14ac:dyDescent="0.25">
      <c r="A99" s="26" t="s">
        <v>69</v>
      </c>
      <c r="B99" s="27"/>
      <c r="C99" s="28"/>
      <c r="D99" s="28"/>
      <c r="E99" s="28"/>
      <c r="F99" s="28"/>
      <c r="G99" s="27"/>
      <c r="H99" s="28"/>
      <c r="I99" s="28"/>
      <c r="J99" s="28"/>
      <c r="K99" s="28"/>
    </row>
    <row r="100" spans="1:11" s="33" customFormat="1" x14ac:dyDescent="0.25">
      <c r="A100" s="30" t="s">
        <v>70</v>
      </c>
      <c r="B100" s="31"/>
      <c r="C100" s="32"/>
      <c r="D100" s="32"/>
      <c r="E100" s="32"/>
      <c r="F100" s="32"/>
      <c r="G100" s="31"/>
      <c r="H100" s="32"/>
      <c r="I100" s="32"/>
      <c r="J100" s="32"/>
      <c r="K100" s="32"/>
    </row>
    <row r="101" spans="1:11" s="33" customFormat="1" x14ac:dyDescent="0.25">
      <c r="A101" s="34" t="s">
        <v>71</v>
      </c>
      <c r="B101" s="31"/>
      <c r="C101" s="32"/>
      <c r="D101" s="32"/>
      <c r="E101" s="32"/>
      <c r="F101" s="32"/>
      <c r="G101" s="31"/>
      <c r="H101" s="32"/>
      <c r="I101" s="32"/>
      <c r="J101" s="32"/>
      <c r="K101" s="32"/>
    </row>
    <row r="102" spans="1:11" s="33" customFormat="1" x14ac:dyDescent="0.25">
      <c r="A102" s="34" t="s">
        <v>72</v>
      </c>
      <c r="B102" s="31"/>
      <c r="C102" s="32"/>
      <c r="D102" s="32"/>
      <c r="E102" s="32"/>
      <c r="F102" s="32"/>
      <c r="G102" s="31"/>
      <c r="H102" s="32"/>
      <c r="I102" s="32"/>
      <c r="J102" s="32"/>
      <c r="K102" s="32"/>
    </row>
    <row r="103" spans="1:11" s="33" customFormat="1" x14ac:dyDescent="0.25">
      <c r="A103" s="34" t="s">
        <v>73</v>
      </c>
      <c r="B103" s="31"/>
      <c r="C103" s="32"/>
      <c r="D103" s="32"/>
      <c r="E103" s="32"/>
      <c r="F103" s="32"/>
      <c r="G103" s="31"/>
      <c r="H103" s="32"/>
      <c r="I103" s="32"/>
      <c r="J103" s="32"/>
      <c r="K103" s="32"/>
    </row>
    <row r="104" spans="1:11" s="19" customFormat="1" ht="25.5" x14ac:dyDescent="0.25">
      <c r="A104" s="36" t="s">
        <v>94</v>
      </c>
      <c r="B104" s="37" t="s">
        <v>66</v>
      </c>
      <c r="C104" s="38" t="s">
        <v>66</v>
      </c>
      <c r="D104" s="38" t="s">
        <v>66</v>
      </c>
      <c r="E104" s="38" t="s">
        <v>66</v>
      </c>
      <c r="F104" s="38" t="s">
        <v>66</v>
      </c>
      <c r="G104" s="37"/>
      <c r="H104" s="38"/>
      <c r="I104" s="38"/>
      <c r="J104" s="38"/>
      <c r="K104" s="38"/>
    </row>
    <row r="105" spans="1:11" s="29" customFormat="1" x14ac:dyDescent="0.25">
      <c r="A105" s="26" t="s">
        <v>69</v>
      </c>
      <c r="B105" s="27"/>
      <c r="C105" s="28"/>
      <c r="D105" s="28"/>
      <c r="E105" s="28"/>
      <c r="F105" s="28"/>
      <c r="G105" s="27"/>
      <c r="H105" s="28"/>
      <c r="I105" s="28"/>
      <c r="J105" s="28"/>
      <c r="K105" s="28"/>
    </row>
    <row r="106" spans="1:11" s="33" customFormat="1" x14ac:dyDescent="0.25">
      <c r="A106" s="30" t="s">
        <v>70</v>
      </c>
      <c r="B106" s="31"/>
      <c r="C106" s="32"/>
      <c r="D106" s="32"/>
      <c r="E106" s="32"/>
      <c r="F106" s="32"/>
      <c r="G106" s="31"/>
      <c r="H106" s="32"/>
      <c r="I106" s="32"/>
      <c r="J106" s="32"/>
      <c r="K106" s="32"/>
    </row>
    <row r="107" spans="1:11" s="33" customFormat="1" x14ac:dyDescent="0.25">
      <c r="A107" s="34" t="s">
        <v>71</v>
      </c>
      <c r="B107" s="31"/>
      <c r="C107" s="32"/>
      <c r="D107" s="32"/>
      <c r="E107" s="32"/>
      <c r="F107" s="32"/>
      <c r="G107" s="31"/>
      <c r="H107" s="32"/>
      <c r="I107" s="32"/>
      <c r="J107" s="32"/>
      <c r="K107" s="32"/>
    </row>
    <row r="108" spans="1:11" s="33" customFormat="1" x14ac:dyDescent="0.25">
      <c r="A108" s="34" t="s">
        <v>72</v>
      </c>
      <c r="B108" s="31"/>
      <c r="C108" s="32"/>
      <c r="D108" s="32"/>
      <c r="E108" s="32"/>
      <c r="F108" s="32"/>
      <c r="G108" s="31"/>
      <c r="H108" s="32"/>
      <c r="I108" s="32"/>
      <c r="J108" s="32"/>
      <c r="K108" s="32"/>
    </row>
    <row r="109" spans="1:11" s="33" customFormat="1" x14ac:dyDescent="0.25">
      <c r="A109" s="34" t="s">
        <v>73</v>
      </c>
      <c r="B109" s="31"/>
      <c r="C109" s="32"/>
      <c r="D109" s="32"/>
      <c r="E109" s="32"/>
      <c r="F109" s="32"/>
      <c r="G109" s="31"/>
      <c r="H109" s="32"/>
      <c r="I109" s="32"/>
      <c r="J109" s="32"/>
      <c r="K109" s="32"/>
    </row>
    <row r="110" spans="1:11" s="19" customFormat="1" x14ac:dyDescent="0.25">
      <c r="A110" s="36" t="s">
        <v>95</v>
      </c>
      <c r="B110" s="37">
        <f>B112+B113+B114+B115</f>
        <v>1.5</v>
      </c>
      <c r="C110" s="37">
        <f>C112+C113+C114+C115</f>
        <v>7.0000000000000007E-2</v>
      </c>
      <c r="D110" s="37">
        <f>D112+D113+D114+D115</f>
        <v>7.7580000000000009</v>
      </c>
      <c r="E110" s="37">
        <f>E112+E113+E114+E115</f>
        <v>0.80599999999999994</v>
      </c>
      <c r="F110" s="37">
        <f>F112+F113+F114+F115</f>
        <v>98.852999999999994</v>
      </c>
      <c r="G110" s="37" t="s">
        <v>96</v>
      </c>
      <c r="H110" s="38" t="s">
        <v>96</v>
      </c>
      <c r="I110" s="38" t="s">
        <v>96</v>
      </c>
      <c r="J110" s="38" t="s">
        <v>96</v>
      </c>
      <c r="K110" s="38" t="s">
        <v>96</v>
      </c>
    </row>
    <row r="111" spans="1:11" s="29" customFormat="1" x14ac:dyDescent="0.25">
      <c r="A111" s="26" t="s">
        <v>69</v>
      </c>
      <c r="B111" s="27"/>
      <c r="C111" s="28"/>
      <c r="D111" s="28"/>
      <c r="E111" s="28"/>
      <c r="F111" s="28"/>
      <c r="G111" s="27"/>
      <c r="H111" s="28"/>
      <c r="I111" s="28"/>
      <c r="J111" s="28"/>
      <c r="K111" s="28"/>
    </row>
    <row r="112" spans="1:11" s="33" customFormat="1" x14ac:dyDescent="0.25">
      <c r="A112" s="30" t="s">
        <v>70</v>
      </c>
      <c r="B112" s="31">
        <v>1.4</v>
      </c>
      <c r="C112" s="32"/>
      <c r="D112" s="32">
        <v>1.3180000000000001</v>
      </c>
      <c r="E112" s="32">
        <v>0.4</v>
      </c>
      <c r="F112" s="32">
        <v>98</v>
      </c>
      <c r="G112" s="31"/>
      <c r="H112" s="32"/>
      <c r="I112" s="32"/>
      <c r="J112" s="32"/>
      <c r="K112" s="32"/>
    </row>
    <row r="113" spans="1:11" s="33" customFormat="1" x14ac:dyDescent="0.25">
      <c r="A113" s="34" t="s">
        <v>71</v>
      </c>
      <c r="B113" s="31"/>
      <c r="C113" s="32"/>
      <c r="D113" s="32">
        <v>4.2030000000000003</v>
      </c>
      <c r="E113" s="32">
        <v>0.3</v>
      </c>
      <c r="F113" s="32"/>
      <c r="G113" s="31"/>
      <c r="H113" s="32"/>
      <c r="I113" s="32"/>
      <c r="J113" s="32"/>
      <c r="K113" s="32"/>
    </row>
    <row r="114" spans="1:11" s="33" customFormat="1" x14ac:dyDescent="0.25">
      <c r="A114" s="34" t="s">
        <v>72</v>
      </c>
      <c r="B114" s="31">
        <v>0.1</v>
      </c>
      <c r="C114" s="32">
        <v>7.0000000000000007E-2</v>
      </c>
      <c r="D114" s="32">
        <v>2.2370000000000001</v>
      </c>
      <c r="E114" s="32">
        <v>0.106</v>
      </c>
      <c r="F114" s="32">
        <v>0.85299999999999998</v>
      </c>
      <c r="G114" s="31"/>
      <c r="H114" s="32"/>
      <c r="I114" s="32"/>
      <c r="J114" s="32"/>
      <c r="K114" s="32"/>
    </row>
    <row r="115" spans="1:11" s="33" customFormat="1" x14ac:dyDescent="0.25">
      <c r="A115" s="34" t="s">
        <v>73</v>
      </c>
      <c r="B115" s="31"/>
      <c r="C115" s="32"/>
      <c r="D115" s="32"/>
      <c r="E115" s="32"/>
      <c r="F115" s="32"/>
      <c r="G115" s="31"/>
      <c r="H115" s="32"/>
      <c r="I115" s="32"/>
      <c r="J115" s="32"/>
      <c r="K115" s="32"/>
    </row>
    <row r="116" spans="1:11" s="19" customFormat="1" x14ac:dyDescent="0.25">
      <c r="A116" s="36" t="s">
        <v>97</v>
      </c>
      <c r="B116" s="37">
        <f>B118+B119+B120+B121</f>
        <v>0</v>
      </c>
      <c r="C116" s="37">
        <f>C118+C119+C120+C121</f>
        <v>8.6449999999999996</v>
      </c>
      <c r="D116" s="37">
        <f>D118+D119+D120+D121</f>
        <v>10.119</v>
      </c>
      <c r="E116" s="37">
        <f>E118+E119+E120+E121</f>
        <v>6.6709999999999994</v>
      </c>
      <c r="F116" s="37">
        <f>F118+F119+F120+F121</f>
        <v>0</v>
      </c>
      <c r="G116" s="37" t="s">
        <v>96</v>
      </c>
      <c r="H116" s="38" t="s">
        <v>96</v>
      </c>
      <c r="I116" s="38" t="s">
        <v>96</v>
      </c>
      <c r="J116" s="38" t="s">
        <v>96</v>
      </c>
      <c r="K116" s="38" t="s">
        <v>96</v>
      </c>
    </row>
    <row r="117" spans="1:11" s="29" customFormat="1" x14ac:dyDescent="0.25">
      <c r="A117" s="26" t="s">
        <v>69</v>
      </c>
      <c r="B117" s="27"/>
      <c r="C117" s="28"/>
      <c r="D117" s="28"/>
      <c r="E117" s="28"/>
      <c r="F117" s="28"/>
      <c r="G117" s="27"/>
      <c r="H117" s="28"/>
      <c r="I117" s="28"/>
      <c r="J117" s="28"/>
      <c r="K117" s="28"/>
    </row>
    <row r="118" spans="1:11" s="33" customFormat="1" x14ac:dyDescent="0.25">
      <c r="A118" s="30" t="s">
        <v>70</v>
      </c>
      <c r="B118" s="31"/>
      <c r="C118" s="32">
        <v>8.1509999999999998</v>
      </c>
      <c r="D118" s="32">
        <v>6.0590000000000002</v>
      </c>
      <c r="E118" s="32">
        <v>5.3289999999999997</v>
      </c>
      <c r="F118" s="32"/>
      <c r="G118" s="31"/>
      <c r="H118" s="32"/>
      <c r="I118" s="32"/>
      <c r="J118" s="32"/>
      <c r="K118" s="32"/>
    </row>
    <row r="119" spans="1:11" s="33" customFormat="1" x14ac:dyDescent="0.25">
      <c r="A119" s="34" t="s">
        <v>71</v>
      </c>
      <c r="B119" s="31"/>
      <c r="C119" s="32"/>
      <c r="D119" s="32"/>
      <c r="E119" s="32"/>
      <c r="F119" s="32"/>
      <c r="G119" s="31"/>
      <c r="H119" s="32"/>
      <c r="I119" s="32"/>
      <c r="J119" s="32"/>
      <c r="K119" s="32"/>
    </row>
    <row r="120" spans="1:11" s="33" customFormat="1" x14ac:dyDescent="0.25">
      <c r="A120" s="34" t="s">
        <v>72</v>
      </c>
      <c r="B120" s="31"/>
      <c r="C120" s="32">
        <v>0.49399999999999999</v>
      </c>
      <c r="D120" s="32">
        <v>4.0599999999999996</v>
      </c>
      <c r="E120" s="32">
        <v>1.3420000000000001</v>
      </c>
      <c r="F120" s="32"/>
      <c r="G120" s="31"/>
      <c r="H120" s="32"/>
      <c r="I120" s="32"/>
      <c r="J120" s="32"/>
      <c r="K120" s="32"/>
    </row>
    <row r="121" spans="1:11" s="33" customFormat="1" x14ac:dyDescent="0.25">
      <c r="A121" s="34" t="s">
        <v>73</v>
      </c>
      <c r="B121" s="31"/>
      <c r="C121" s="32"/>
      <c r="D121" s="32"/>
      <c r="E121" s="32"/>
      <c r="F121" s="32"/>
      <c r="G121" s="31"/>
      <c r="H121" s="32"/>
      <c r="I121" s="32"/>
      <c r="J121" s="32"/>
      <c r="K121" s="32"/>
    </row>
    <row r="122" spans="1:11" s="19" customFormat="1" ht="25.5" x14ac:dyDescent="0.25">
      <c r="A122" s="36" t="s">
        <v>98</v>
      </c>
      <c r="B122" s="37" t="s">
        <v>66</v>
      </c>
      <c r="C122" s="38" t="s">
        <v>66</v>
      </c>
      <c r="D122" s="38" t="s">
        <v>66</v>
      </c>
      <c r="E122" s="38" t="s">
        <v>66</v>
      </c>
      <c r="F122" s="38" t="s">
        <v>66</v>
      </c>
      <c r="G122" s="37"/>
      <c r="H122" s="38"/>
      <c r="I122" s="38"/>
      <c r="J122" s="38"/>
      <c r="K122" s="38"/>
    </row>
    <row r="123" spans="1:11" s="29" customFormat="1" x14ac:dyDescent="0.25">
      <c r="A123" s="26" t="s">
        <v>69</v>
      </c>
      <c r="B123" s="27"/>
      <c r="C123" s="28"/>
      <c r="D123" s="28"/>
      <c r="E123" s="28"/>
      <c r="F123" s="28"/>
      <c r="G123" s="27"/>
      <c r="H123" s="28"/>
      <c r="I123" s="28"/>
      <c r="J123" s="28"/>
      <c r="K123" s="28"/>
    </row>
    <row r="124" spans="1:11" s="33" customFormat="1" x14ac:dyDescent="0.25">
      <c r="A124" s="30" t="s">
        <v>70</v>
      </c>
      <c r="B124" s="31"/>
      <c r="C124" s="32"/>
      <c r="D124" s="32"/>
      <c r="E124" s="32"/>
      <c r="F124" s="32"/>
      <c r="G124" s="31"/>
      <c r="H124" s="32"/>
      <c r="I124" s="32"/>
      <c r="J124" s="32"/>
      <c r="K124" s="32"/>
    </row>
    <row r="125" spans="1:11" s="33" customFormat="1" x14ac:dyDescent="0.25">
      <c r="A125" s="34" t="s">
        <v>71</v>
      </c>
      <c r="B125" s="31"/>
      <c r="C125" s="32"/>
      <c r="D125" s="32"/>
      <c r="E125" s="32"/>
      <c r="F125" s="32"/>
      <c r="G125" s="31"/>
      <c r="H125" s="32"/>
      <c r="I125" s="32"/>
      <c r="J125" s="32"/>
      <c r="K125" s="32"/>
    </row>
    <row r="126" spans="1:11" s="33" customFormat="1" x14ac:dyDescent="0.25">
      <c r="A126" s="34" t="s">
        <v>72</v>
      </c>
      <c r="B126" s="31"/>
      <c r="C126" s="32"/>
      <c r="D126" s="32"/>
      <c r="E126" s="32"/>
      <c r="F126" s="32"/>
      <c r="G126" s="31"/>
      <c r="H126" s="32"/>
      <c r="I126" s="32"/>
      <c r="J126" s="32"/>
      <c r="K126" s="32"/>
    </row>
    <row r="127" spans="1:11" s="33" customFormat="1" x14ac:dyDescent="0.25">
      <c r="A127" s="34" t="s">
        <v>73</v>
      </c>
      <c r="B127" s="31"/>
      <c r="C127" s="32"/>
      <c r="D127" s="32"/>
      <c r="E127" s="32"/>
      <c r="F127" s="32"/>
      <c r="G127" s="31"/>
      <c r="H127" s="32"/>
      <c r="I127" s="32"/>
      <c r="J127" s="32"/>
      <c r="K127" s="32"/>
    </row>
    <row r="128" spans="1:11" s="19" customFormat="1" ht="25.5" x14ac:dyDescent="0.25">
      <c r="A128" s="36" t="s">
        <v>99</v>
      </c>
      <c r="B128" s="37" t="s">
        <v>66</v>
      </c>
      <c r="C128" s="38" t="s">
        <v>66</v>
      </c>
      <c r="D128" s="38" t="s">
        <v>66</v>
      </c>
      <c r="E128" s="38" t="s">
        <v>66</v>
      </c>
      <c r="F128" s="38" t="s">
        <v>66</v>
      </c>
      <c r="G128" s="37"/>
      <c r="H128" s="38"/>
      <c r="I128" s="38"/>
      <c r="J128" s="38"/>
      <c r="K128" s="38"/>
    </row>
    <row r="129" spans="1:11" s="29" customFormat="1" x14ac:dyDescent="0.25">
      <c r="A129" s="26" t="s">
        <v>69</v>
      </c>
      <c r="B129" s="27"/>
      <c r="C129" s="28"/>
      <c r="D129" s="28"/>
      <c r="E129" s="28"/>
      <c r="F129" s="28"/>
      <c r="G129" s="27"/>
      <c r="H129" s="28"/>
      <c r="I129" s="28"/>
      <c r="J129" s="28"/>
      <c r="K129" s="28"/>
    </row>
    <row r="130" spans="1:11" s="33" customFormat="1" x14ac:dyDescent="0.25">
      <c r="A130" s="30" t="s">
        <v>70</v>
      </c>
      <c r="B130" s="31"/>
      <c r="C130" s="32"/>
      <c r="D130" s="32"/>
      <c r="E130" s="32"/>
      <c r="F130" s="32"/>
      <c r="G130" s="31"/>
      <c r="H130" s="32"/>
      <c r="I130" s="32"/>
      <c r="J130" s="32"/>
      <c r="K130" s="32"/>
    </row>
    <row r="131" spans="1:11" s="33" customFormat="1" x14ac:dyDescent="0.25">
      <c r="A131" s="34" t="s">
        <v>71</v>
      </c>
      <c r="B131" s="31"/>
      <c r="C131" s="32"/>
      <c r="D131" s="32"/>
      <c r="E131" s="32"/>
      <c r="F131" s="32"/>
      <c r="G131" s="31"/>
      <c r="H131" s="32"/>
      <c r="I131" s="32"/>
      <c r="J131" s="32"/>
      <c r="K131" s="32"/>
    </row>
    <row r="132" spans="1:11" s="33" customFormat="1" x14ac:dyDescent="0.25">
      <c r="A132" s="34" t="s">
        <v>72</v>
      </c>
      <c r="B132" s="31"/>
      <c r="C132" s="32"/>
      <c r="D132" s="32"/>
      <c r="E132" s="32"/>
      <c r="F132" s="32"/>
      <c r="G132" s="31"/>
      <c r="H132" s="32"/>
      <c r="I132" s="32"/>
      <c r="J132" s="32"/>
      <c r="K132" s="32"/>
    </row>
    <row r="133" spans="1:11" s="33" customFormat="1" x14ac:dyDescent="0.25">
      <c r="A133" s="34" t="s">
        <v>73</v>
      </c>
      <c r="B133" s="31"/>
      <c r="C133" s="32"/>
      <c r="D133" s="32"/>
      <c r="E133" s="32"/>
      <c r="F133" s="32"/>
      <c r="G133" s="31"/>
      <c r="H133" s="32"/>
      <c r="I133" s="32"/>
      <c r="J133" s="32"/>
      <c r="K133" s="32"/>
    </row>
    <row r="134" spans="1:11" s="19" customFormat="1" x14ac:dyDescent="0.25">
      <c r="A134" s="36" t="s">
        <v>100</v>
      </c>
      <c r="B134" s="37" t="s">
        <v>66</v>
      </c>
      <c r="C134" s="38" t="s">
        <v>66</v>
      </c>
      <c r="D134" s="38" t="s">
        <v>66</v>
      </c>
      <c r="E134" s="38" t="s">
        <v>66</v>
      </c>
      <c r="F134" s="38" t="s">
        <v>66</v>
      </c>
      <c r="G134" s="37"/>
      <c r="H134" s="38"/>
      <c r="I134" s="38"/>
      <c r="J134" s="38"/>
      <c r="K134" s="38"/>
    </row>
    <row r="135" spans="1:11" s="29" customFormat="1" x14ac:dyDescent="0.25">
      <c r="A135" s="26" t="s">
        <v>69</v>
      </c>
      <c r="B135" s="27"/>
      <c r="C135" s="28"/>
      <c r="D135" s="28"/>
      <c r="E135" s="28"/>
      <c r="F135" s="28"/>
      <c r="G135" s="27"/>
      <c r="H135" s="28"/>
      <c r="I135" s="28"/>
      <c r="J135" s="28"/>
      <c r="K135" s="28"/>
    </row>
    <row r="136" spans="1:11" s="33" customFormat="1" x14ac:dyDescent="0.25">
      <c r="A136" s="30" t="s">
        <v>70</v>
      </c>
      <c r="B136" s="31"/>
      <c r="C136" s="32"/>
      <c r="D136" s="32"/>
      <c r="E136" s="32"/>
      <c r="F136" s="32"/>
      <c r="G136" s="31"/>
      <c r="H136" s="32"/>
      <c r="I136" s="32"/>
      <c r="J136" s="32"/>
      <c r="K136" s="32"/>
    </row>
    <row r="137" spans="1:11" s="33" customFormat="1" x14ac:dyDescent="0.25">
      <c r="A137" s="34" t="s">
        <v>71</v>
      </c>
      <c r="B137" s="31"/>
      <c r="C137" s="32"/>
      <c r="D137" s="32"/>
      <c r="E137" s="32"/>
      <c r="F137" s="32"/>
      <c r="G137" s="31"/>
      <c r="H137" s="32"/>
      <c r="I137" s="32"/>
      <c r="J137" s="32"/>
      <c r="K137" s="32"/>
    </row>
    <row r="138" spans="1:11" s="33" customFormat="1" x14ac:dyDescent="0.25">
      <c r="A138" s="34" t="s">
        <v>72</v>
      </c>
      <c r="B138" s="31"/>
      <c r="C138" s="32"/>
      <c r="D138" s="32"/>
      <c r="E138" s="32"/>
      <c r="F138" s="32"/>
      <c r="G138" s="31"/>
      <c r="H138" s="32"/>
      <c r="I138" s="32"/>
      <c r="J138" s="32"/>
      <c r="K138" s="32"/>
    </row>
    <row r="139" spans="1:11" s="33" customFormat="1" x14ac:dyDescent="0.25">
      <c r="A139" s="34" t="s">
        <v>73</v>
      </c>
      <c r="B139" s="31"/>
      <c r="C139" s="32"/>
      <c r="D139" s="32"/>
      <c r="E139" s="32"/>
      <c r="F139" s="32"/>
      <c r="G139" s="31"/>
      <c r="H139" s="32"/>
      <c r="I139" s="32"/>
      <c r="J139" s="32"/>
      <c r="K139" s="32"/>
    </row>
    <row r="140" spans="1:11" x14ac:dyDescent="0.25">
      <c r="A140" s="44"/>
      <c r="B140" s="45"/>
      <c r="C140" s="45"/>
      <c r="D140" s="45"/>
      <c r="E140" s="45"/>
      <c r="F140" s="45"/>
      <c r="G140" s="44"/>
      <c r="H140" s="44"/>
      <c r="I140" s="44"/>
      <c r="J140" s="44"/>
    </row>
    <row r="141" spans="1:11" ht="25.5" customHeight="1" x14ac:dyDescent="0.25">
      <c r="A141" s="253" t="s">
        <v>101</v>
      </c>
      <c r="B141" s="254"/>
      <c r="C141" s="254"/>
      <c r="D141" s="254"/>
      <c r="E141" s="254"/>
      <c r="F141" s="254"/>
      <c r="G141" s="254"/>
      <c r="H141" s="254"/>
      <c r="I141" s="254"/>
      <c r="J141" s="254"/>
    </row>
    <row r="142" spans="1:11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 spans="1:11" x14ac:dyDescent="0.25">
      <c r="A143" s="46"/>
      <c r="B143" s="47"/>
      <c r="C143" s="237"/>
      <c r="D143" s="237"/>
      <c r="E143" s="237"/>
      <c r="F143" s="237"/>
      <c r="G143" s="237"/>
      <c r="H143" s="237"/>
      <c r="I143" s="237"/>
      <c r="J143" s="237"/>
    </row>
    <row r="144" spans="1:11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 spans="1:33" ht="16.5" customHeight="1" x14ac:dyDescent="0.25">
      <c r="A145" s="255"/>
      <c r="B145" s="256"/>
      <c r="C145" s="44"/>
      <c r="D145" s="44"/>
      <c r="E145" s="44"/>
      <c r="F145" s="44"/>
      <c r="G145" s="44"/>
      <c r="H145" s="44"/>
      <c r="I145" s="44"/>
      <c r="J145" s="44"/>
    </row>
    <row r="146" spans="1:33" ht="16.5" customHeight="1" x14ac:dyDescent="0.25">
      <c r="A146" s="252" t="s">
        <v>220</v>
      </c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</row>
    <row r="147" spans="1:33" s="13" customFormat="1" ht="16.5" customHeight="1" x14ac:dyDescent="0.3">
      <c r="A147" s="252"/>
      <c r="B147" s="252"/>
      <c r="C147" s="252"/>
      <c r="D147" s="252"/>
      <c r="E147" s="252"/>
      <c r="F147" s="252"/>
      <c r="G147" s="252"/>
      <c r="H147" s="252"/>
      <c r="I147" s="252"/>
      <c r="J147" s="252"/>
      <c r="K147" s="252"/>
      <c r="L147" s="25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2"/>
      <c r="W147" s="112"/>
      <c r="X147" s="252" t="s">
        <v>193</v>
      </c>
      <c r="Y147" s="252"/>
      <c r="Z147" s="252"/>
      <c r="AA147" s="252"/>
      <c r="AB147" s="252"/>
      <c r="AC147" s="252"/>
      <c r="AD147" s="252"/>
      <c r="AE147" s="252"/>
      <c r="AF147" s="252"/>
      <c r="AG147" s="252"/>
    </row>
    <row r="148" spans="1:33" s="13" customFormat="1" ht="16.5" customHeight="1" x14ac:dyDescent="0.3">
      <c r="A148" s="252"/>
      <c r="B148" s="252"/>
      <c r="C148" s="252"/>
      <c r="D148" s="252"/>
      <c r="E148" s="252"/>
      <c r="F148" s="252"/>
      <c r="G148" s="252"/>
      <c r="H148" s="252"/>
      <c r="I148" s="252"/>
      <c r="J148" s="252"/>
      <c r="K148" s="252"/>
      <c r="L148" s="252"/>
      <c r="M148" s="99"/>
      <c r="N148" s="112"/>
      <c r="O148" s="112"/>
      <c r="P148" s="112"/>
      <c r="Q148" s="112"/>
      <c r="R148" s="112"/>
      <c r="S148" s="112"/>
      <c r="T148" s="112"/>
      <c r="U148" s="112"/>
      <c r="V148" s="112"/>
      <c r="W148" s="112"/>
      <c r="X148" s="252"/>
      <c r="Y148" s="252"/>
      <c r="Z148" s="252"/>
      <c r="AA148" s="252"/>
      <c r="AB148" s="252"/>
      <c r="AC148" s="252"/>
      <c r="AD148" s="252"/>
      <c r="AE148" s="252"/>
      <c r="AF148" s="252"/>
      <c r="AG148" s="252"/>
    </row>
    <row r="149" spans="1:33" s="13" customFormat="1" x14ac:dyDescent="0.25">
      <c r="A149" s="252"/>
      <c r="B149" s="252"/>
      <c r="C149" s="252"/>
      <c r="D149" s="252"/>
      <c r="E149" s="252"/>
      <c r="F149" s="252"/>
      <c r="G149" s="252"/>
      <c r="H149" s="252"/>
      <c r="I149" s="252"/>
      <c r="J149" s="252"/>
      <c r="K149" s="252"/>
      <c r="L149" s="252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</row>
    <row r="150" spans="1:33" s="13" customFormat="1" ht="22.5" customHeight="1" x14ac:dyDescent="0.25">
      <c r="A150" s="48" t="s">
        <v>195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</row>
  </sheetData>
  <mergeCells count="14">
    <mergeCell ref="X147:AG148"/>
    <mergeCell ref="A146:L149"/>
    <mergeCell ref="A141:J141"/>
    <mergeCell ref="C143:F143"/>
    <mergeCell ref="G143:J143"/>
    <mergeCell ref="A145:B145"/>
    <mergeCell ref="A6:J6"/>
    <mergeCell ref="A8:K8"/>
    <mergeCell ref="I2:K2"/>
    <mergeCell ref="A9:K9"/>
    <mergeCell ref="A10:K10"/>
    <mergeCell ref="A11:A12"/>
    <mergeCell ref="B11:F11"/>
    <mergeCell ref="G11:K11"/>
  </mergeCells>
  <phoneticPr fontId="12" type="noConversion"/>
  <printOptions horizontalCentered="1"/>
  <pageMargins left="0.39370078740157483" right="0.39370078740157483" top="0.59055118110236227" bottom="0.39370078740157483" header="0.31496062992125984" footer="0"/>
  <pageSetup paperSize="9" scale="87" orientation="landscape" r:id="rId1"/>
  <headerFooter>
    <oddHeader>&amp;R&amp;"Times New Roman,обычный"&amp;14Продовження додатка 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5"/>
  <sheetViews>
    <sheetView view="pageBreakPreview" zoomScale="75" zoomScaleNormal="80" zoomScaleSheetLayoutView="75" zoomScalePageLayoutView="76" workbookViewId="0">
      <selection activeCell="M30" sqref="M30"/>
    </sheetView>
  </sheetViews>
  <sheetFormatPr defaultRowHeight="12.75" x14ac:dyDescent="0.2"/>
  <cols>
    <col min="1" max="1" width="31.140625" style="48" customWidth="1"/>
    <col min="2" max="2" width="7.7109375" style="48" customWidth="1"/>
    <col min="3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5" width="7.85546875" style="48" customWidth="1"/>
    <col min="16" max="16" width="9.7109375" style="48" customWidth="1"/>
    <col min="17" max="17" width="7.85546875" style="48" customWidth="1"/>
    <col min="18" max="18" width="10.28515625" style="48" customWidth="1"/>
    <col min="19" max="20" width="10" style="48" customWidth="1"/>
    <col min="21" max="23" width="7.85546875" style="48" customWidth="1"/>
    <col min="24" max="24" width="11.710937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59" t="s">
        <v>102</v>
      </c>
      <c r="AF2" s="259"/>
      <c r="AG2" s="259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63" t="s">
        <v>103</v>
      </c>
      <c r="B6" s="263"/>
      <c r="C6" s="263"/>
      <c r="D6" s="263"/>
      <c r="E6" s="263"/>
      <c r="F6" s="259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</row>
    <row r="7" spans="1:33" s="55" customFormat="1" ht="15.75" customHeight="1" x14ac:dyDescent="0.25">
      <c r="A7" s="263" t="s">
        <v>104</v>
      </c>
      <c r="B7" s="263"/>
      <c r="C7" s="263"/>
      <c r="D7" s="263"/>
      <c r="E7" s="263"/>
      <c r="F7" s="259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</row>
    <row r="8" spans="1:33" s="55" customFormat="1" ht="15.75" customHeight="1" x14ac:dyDescent="0.25">
      <c r="A8" s="263" t="s">
        <v>176</v>
      </c>
      <c r="B8" s="263"/>
      <c r="C8" s="263"/>
      <c r="D8" s="263"/>
      <c r="E8" s="263"/>
      <c r="F8" s="259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</row>
    <row r="9" spans="1:33" s="44" customFormat="1" ht="15.75" x14ac:dyDescent="0.25">
      <c r="A9" s="263" t="s">
        <v>192</v>
      </c>
      <c r="B9" s="263"/>
      <c r="C9" s="263"/>
      <c r="D9" s="263"/>
      <c r="E9" s="263"/>
      <c r="F9" s="259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62" t="s">
        <v>196</v>
      </c>
      <c r="AG10" s="262"/>
    </row>
    <row r="11" spans="1:33" s="127" customFormat="1" ht="29.25" customHeight="1" thickBot="1" x14ac:dyDescent="0.3">
      <c r="A11" s="261" t="s">
        <v>105</v>
      </c>
      <c r="B11" s="261" t="s">
        <v>106</v>
      </c>
      <c r="C11" s="261" t="s">
        <v>107</v>
      </c>
      <c r="D11" s="261" t="s">
        <v>175</v>
      </c>
      <c r="E11" s="261" t="s">
        <v>111</v>
      </c>
      <c r="F11" s="261"/>
      <c r="G11" s="261"/>
      <c r="H11" s="261"/>
      <c r="I11" s="265"/>
      <c r="J11" s="261"/>
      <c r="K11" s="261"/>
      <c r="L11" s="261" t="s">
        <v>172</v>
      </c>
      <c r="M11" s="261" t="s">
        <v>108</v>
      </c>
      <c r="N11" s="261"/>
      <c r="O11" s="261"/>
      <c r="P11" s="261"/>
      <c r="Q11" s="261"/>
      <c r="R11" s="261"/>
      <c r="S11" s="261" t="s">
        <v>121</v>
      </c>
      <c r="T11" s="261"/>
      <c r="U11" s="261"/>
      <c r="V11" s="261"/>
      <c r="W11" s="261"/>
      <c r="X11" s="261"/>
      <c r="Y11" s="261" t="s">
        <v>173</v>
      </c>
      <c r="Z11" s="261"/>
      <c r="AA11" s="261"/>
      <c r="AB11" s="261"/>
      <c r="AC11" s="261"/>
      <c r="AD11" s="261"/>
      <c r="AE11" s="261" t="s">
        <v>109</v>
      </c>
      <c r="AF11" s="261" t="s">
        <v>110</v>
      </c>
      <c r="AG11" s="261"/>
    </row>
    <row r="12" spans="1:33" s="127" customFormat="1" ht="16.5" customHeight="1" thickBot="1" x14ac:dyDescent="0.3">
      <c r="A12" s="261"/>
      <c r="B12" s="261"/>
      <c r="C12" s="261"/>
      <c r="D12" s="261"/>
      <c r="E12" s="261" t="s">
        <v>177</v>
      </c>
      <c r="F12" s="261" t="s">
        <v>178</v>
      </c>
      <c r="G12" s="261"/>
      <c r="H12" s="261"/>
      <c r="I12" s="261"/>
      <c r="J12" s="261"/>
      <c r="K12" s="261" t="s">
        <v>187</v>
      </c>
      <c r="L12" s="261"/>
      <c r="M12" s="261" t="s">
        <v>111</v>
      </c>
      <c r="N12" s="261"/>
      <c r="O12" s="261"/>
      <c r="P12" s="261"/>
      <c r="Q12" s="261"/>
      <c r="R12" s="261" t="s">
        <v>187</v>
      </c>
      <c r="S12" s="261" t="s">
        <v>111</v>
      </c>
      <c r="T12" s="261"/>
      <c r="U12" s="261"/>
      <c r="V12" s="261"/>
      <c r="W12" s="261"/>
      <c r="X12" s="261" t="s">
        <v>187</v>
      </c>
      <c r="Y12" s="261" t="s">
        <v>111</v>
      </c>
      <c r="Z12" s="261"/>
      <c r="AA12" s="261"/>
      <c r="AB12" s="261"/>
      <c r="AC12" s="261"/>
      <c r="AD12" s="261" t="s">
        <v>187</v>
      </c>
      <c r="AE12" s="261"/>
      <c r="AF12" s="261" t="s">
        <v>201</v>
      </c>
      <c r="AG12" s="261" t="s">
        <v>112</v>
      </c>
    </row>
    <row r="13" spans="1:33" s="127" customFormat="1" ht="19.5" customHeight="1" thickBot="1" x14ac:dyDescent="0.3">
      <c r="A13" s="261"/>
      <c r="B13" s="261"/>
      <c r="C13" s="261" t="s">
        <v>171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 t="s">
        <v>113</v>
      </c>
      <c r="AF13" s="261"/>
      <c r="AG13" s="261"/>
    </row>
    <row r="14" spans="1:33" s="127" customFormat="1" ht="78" customHeight="1" thickBot="1" x14ac:dyDescent="0.3">
      <c r="A14" s="261"/>
      <c r="B14" s="261"/>
      <c r="C14" s="261"/>
      <c r="D14" s="261"/>
      <c r="E14" s="261"/>
      <c r="F14" s="126" t="s">
        <v>179</v>
      </c>
      <c r="G14" s="126" t="s">
        <v>180</v>
      </c>
      <c r="H14" s="126" t="s">
        <v>181</v>
      </c>
      <c r="I14" s="126" t="s">
        <v>182</v>
      </c>
      <c r="J14" s="126" t="s">
        <v>183</v>
      </c>
      <c r="K14" s="261"/>
      <c r="L14" s="261"/>
      <c r="M14" s="126" t="s">
        <v>179</v>
      </c>
      <c r="N14" s="126" t="s">
        <v>180</v>
      </c>
      <c r="O14" s="126" t="s">
        <v>181</v>
      </c>
      <c r="P14" s="126" t="s">
        <v>182</v>
      </c>
      <c r="Q14" s="126" t="s">
        <v>183</v>
      </c>
      <c r="R14" s="261"/>
      <c r="S14" s="126" t="s">
        <v>179</v>
      </c>
      <c r="T14" s="126" t="s">
        <v>180</v>
      </c>
      <c r="U14" s="126" t="s">
        <v>181</v>
      </c>
      <c r="V14" s="126" t="s">
        <v>182</v>
      </c>
      <c r="W14" s="126" t="s">
        <v>183</v>
      </c>
      <c r="X14" s="261"/>
      <c r="Y14" s="126" t="s">
        <v>179</v>
      </c>
      <c r="Z14" s="126" t="s">
        <v>180</v>
      </c>
      <c r="AA14" s="126" t="s">
        <v>181</v>
      </c>
      <c r="AB14" s="126" t="s">
        <v>182</v>
      </c>
      <c r="AC14" s="126" t="s">
        <v>183</v>
      </c>
      <c r="AD14" s="261"/>
      <c r="AE14" s="261"/>
      <c r="AF14" s="261"/>
      <c r="AG14" s="261"/>
    </row>
    <row r="15" spans="1:33" s="138" customFormat="1" ht="12" customHeight="1" x14ac:dyDescent="0.25">
      <c r="A15" s="128"/>
      <c r="B15" s="128"/>
      <c r="C15" s="128"/>
      <c r="D15" s="129"/>
      <c r="E15" s="130"/>
      <c r="F15" s="131"/>
      <c r="G15" s="132"/>
      <c r="H15" s="133"/>
      <c r="I15" s="134"/>
      <c r="J15" s="128"/>
      <c r="K15" s="135"/>
      <c r="L15" s="136"/>
      <c r="M15" s="137"/>
      <c r="N15" s="132"/>
      <c r="O15" s="133"/>
      <c r="P15" s="134"/>
      <c r="Q15" s="128"/>
      <c r="R15" s="135"/>
      <c r="S15" s="131"/>
      <c r="T15" s="132"/>
      <c r="U15" s="133"/>
      <c r="V15" s="134"/>
      <c r="W15" s="128"/>
      <c r="X15" s="135"/>
      <c r="Y15" s="137"/>
      <c r="Z15" s="132"/>
      <c r="AA15" s="133"/>
      <c r="AB15" s="134"/>
      <c r="AC15" s="128"/>
      <c r="AD15" s="135"/>
      <c r="AE15" s="131"/>
      <c r="AF15" s="128"/>
      <c r="AG15" s="128"/>
    </row>
    <row r="16" spans="1:33" s="139" customFormat="1" ht="22.5" customHeight="1" x14ac:dyDescent="0.2">
      <c r="A16" s="113" t="s">
        <v>184</v>
      </c>
      <c r="B16" s="114"/>
      <c r="C16" s="114"/>
      <c r="D16" s="115"/>
      <c r="E16" s="116"/>
      <c r="F16" s="117">
        <f>F17+F18+F19</f>
        <v>0</v>
      </c>
      <c r="G16" s="117">
        <f>G17+G18+G19</f>
        <v>0</v>
      </c>
      <c r="H16" s="117">
        <f>H17+H18+H19</f>
        <v>0</v>
      </c>
      <c r="I16" s="117">
        <f>I17+I18+I19</f>
        <v>0</v>
      </c>
      <c r="J16" s="118"/>
      <c r="K16" s="119"/>
      <c r="L16" s="120"/>
      <c r="M16" s="117">
        <f>M17+M18+M19</f>
        <v>1000</v>
      </c>
      <c r="N16" s="117">
        <f>N17+N18+N19</f>
        <v>0</v>
      </c>
      <c r="O16" s="117">
        <f>O17+O18+O19</f>
        <v>0</v>
      </c>
      <c r="P16" s="117">
        <f>P17+P18+P19</f>
        <v>1000</v>
      </c>
      <c r="Q16" s="117">
        <f>Q17+Q18+Q19</f>
        <v>0</v>
      </c>
      <c r="R16" s="119"/>
      <c r="S16" s="117">
        <f>S17+S18+S19</f>
        <v>10792.25</v>
      </c>
      <c r="T16" s="117">
        <f>T17+T18+T19</f>
        <v>10722.25</v>
      </c>
      <c r="U16" s="117">
        <f>U17+U18+U19</f>
        <v>0</v>
      </c>
      <c r="V16" s="117">
        <f>V17+V18+V19</f>
        <v>70</v>
      </c>
      <c r="W16" s="117">
        <f>W17+W18+W19</f>
        <v>0</v>
      </c>
      <c r="X16" s="119"/>
      <c r="Y16" s="121"/>
      <c r="Z16" s="122"/>
      <c r="AA16" s="123"/>
      <c r="AB16" s="117"/>
      <c r="AC16" s="118"/>
      <c r="AD16" s="119"/>
      <c r="AE16" s="124"/>
      <c r="AF16" s="125"/>
      <c r="AG16" s="125"/>
    </row>
    <row r="17" spans="1:33" s="127" customFormat="1" ht="67.5" customHeight="1" x14ac:dyDescent="0.25">
      <c r="A17" s="144" t="s">
        <v>197</v>
      </c>
      <c r="B17" s="145" t="s">
        <v>198</v>
      </c>
      <c r="C17" s="146"/>
      <c r="D17" s="147">
        <v>10792.254000000001</v>
      </c>
      <c r="E17" s="148"/>
      <c r="F17" s="149">
        <f>G17+H17+I17+J17</f>
        <v>0</v>
      </c>
      <c r="G17" s="150"/>
      <c r="H17" s="151"/>
      <c r="I17" s="152"/>
      <c r="J17" s="153"/>
      <c r="K17" s="154"/>
      <c r="L17" s="155">
        <v>10792.25</v>
      </c>
      <c r="M17" s="156">
        <f>N17+O17+P17+Q17</f>
        <v>0</v>
      </c>
      <c r="N17" s="150"/>
      <c r="O17" s="151"/>
      <c r="P17" s="152"/>
      <c r="Q17" s="153"/>
      <c r="R17" s="154"/>
      <c r="S17" s="149">
        <f>T17+U17+V17+W17</f>
        <v>10792.25</v>
      </c>
      <c r="T17" s="150">
        <v>10722.25</v>
      </c>
      <c r="U17" s="151"/>
      <c r="V17" s="152">
        <v>70</v>
      </c>
      <c r="W17" s="153"/>
      <c r="X17" s="154" t="s">
        <v>202</v>
      </c>
      <c r="Y17" s="156">
        <f>Z17+AA17+AB17+AC17</f>
        <v>0</v>
      </c>
      <c r="Z17" s="150"/>
      <c r="AA17" s="151"/>
      <c r="AB17" s="152"/>
      <c r="AC17" s="153"/>
      <c r="AD17" s="154"/>
      <c r="AE17" s="157" t="s">
        <v>207</v>
      </c>
      <c r="AF17" s="158">
        <v>2</v>
      </c>
      <c r="AG17" s="158">
        <v>5000</v>
      </c>
    </row>
    <row r="18" spans="1:33" s="171" customFormat="1" ht="60.75" customHeight="1" x14ac:dyDescent="0.25">
      <c r="A18" s="159" t="s">
        <v>221</v>
      </c>
      <c r="B18" s="160" t="s">
        <v>198</v>
      </c>
      <c r="C18" s="161"/>
      <c r="D18" s="162">
        <v>500</v>
      </c>
      <c r="E18" s="163"/>
      <c r="F18" s="164">
        <f>G18+H18+I18+J18</f>
        <v>0</v>
      </c>
      <c r="G18" s="165"/>
      <c r="H18" s="165"/>
      <c r="I18" s="165"/>
      <c r="J18" s="165"/>
      <c r="K18" s="166"/>
      <c r="L18" s="167">
        <v>500</v>
      </c>
      <c r="M18" s="168">
        <f>N18+O18+P18+Q18</f>
        <v>500</v>
      </c>
      <c r="N18" s="165"/>
      <c r="O18" s="165"/>
      <c r="P18" s="165">
        <v>500</v>
      </c>
      <c r="Q18" s="165"/>
      <c r="R18" s="166"/>
      <c r="S18" s="164">
        <f>T18+U18+V18+W18</f>
        <v>0</v>
      </c>
      <c r="T18" s="165"/>
      <c r="U18" s="165"/>
      <c r="V18" s="165"/>
      <c r="W18" s="165"/>
      <c r="X18" s="166"/>
      <c r="Y18" s="168">
        <f>Z18+AA18+AB18+AC18</f>
        <v>0</v>
      </c>
      <c r="Z18" s="165"/>
      <c r="AA18" s="165"/>
      <c r="AB18" s="165"/>
      <c r="AC18" s="165"/>
      <c r="AD18" s="166"/>
      <c r="AE18" s="169" t="s">
        <v>208</v>
      </c>
      <c r="AF18" s="170">
        <v>1</v>
      </c>
      <c r="AG18" s="170">
        <v>800</v>
      </c>
    </row>
    <row r="19" spans="1:33" s="171" customFormat="1" ht="79.5" customHeight="1" x14ac:dyDescent="0.25">
      <c r="A19" s="159" t="s">
        <v>199</v>
      </c>
      <c r="B19" s="160" t="s">
        <v>198</v>
      </c>
      <c r="C19" s="161" t="s">
        <v>200</v>
      </c>
      <c r="D19" s="162">
        <v>500</v>
      </c>
      <c r="E19" s="163"/>
      <c r="F19" s="164">
        <f>G19+H19+I19+J19</f>
        <v>0</v>
      </c>
      <c r="G19" s="165"/>
      <c r="H19" s="165"/>
      <c r="I19" s="165"/>
      <c r="J19" s="165"/>
      <c r="K19" s="166"/>
      <c r="L19" s="167">
        <v>500</v>
      </c>
      <c r="M19" s="168">
        <f>N19+O19+P19+Q19</f>
        <v>500</v>
      </c>
      <c r="N19" s="165"/>
      <c r="O19" s="165"/>
      <c r="P19" s="165">
        <v>500</v>
      </c>
      <c r="Q19" s="165"/>
      <c r="R19" s="166"/>
      <c r="S19" s="164">
        <f>T19+U19+V19+W19</f>
        <v>0</v>
      </c>
      <c r="T19" s="165"/>
      <c r="U19" s="165"/>
      <c r="V19" s="165"/>
      <c r="W19" s="165"/>
      <c r="X19" s="166"/>
      <c r="Y19" s="168">
        <f>Z19+AA19+AB19+AC19</f>
        <v>0</v>
      </c>
      <c r="Z19" s="165"/>
      <c r="AA19" s="165"/>
      <c r="AB19" s="165"/>
      <c r="AC19" s="165"/>
      <c r="AD19" s="166"/>
      <c r="AE19" s="169" t="s">
        <v>208</v>
      </c>
      <c r="AF19" s="170">
        <v>1</v>
      </c>
      <c r="AG19" s="170">
        <v>4300</v>
      </c>
    </row>
    <row r="20" spans="1:33" ht="12.75" customHeight="1" x14ac:dyDescent="0.2"/>
    <row r="21" spans="1:33" x14ac:dyDescent="0.2">
      <c r="A21" s="97" t="s">
        <v>114</v>
      </c>
      <c r="B21" s="257" t="s">
        <v>174</v>
      </c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</row>
    <row r="22" spans="1:33" ht="31.5" customHeight="1" x14ac:dyDescent="0.2">
      <c r="B22" s="258" t="s">
        <v>185</v>
      </c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</row>
    <row r="23" spans="1:33" x14ac:dyDescent="0.2">
      <c r="B23" s="259" t="s">
        <v>126</v>
      </c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</row>
    <row r="24" spans="1:33" ht="15.75" customHeight="1" x14ac:dyDescent="0.2">
      <c r="B24" s="259" t="s">
        <v>115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</row>
    <row r="25" spans="1:33" ht="15.75" customHeight="1" x14ac:dyDescent="0.2"/>
    <row r="26" spans="1:33" x14ac:dyDescent="0.2"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</row>
    <row r="28" spans="1:33" x14ac:dyDescent="0.2">
      <c r="F28" s="260"/>
      <c r="G28" s="260"/>
      <c r="H28" s="260"/>
      <c r="I28" s="260"/>
      <c r="O28" s="260"/>
      <c r="P28" s="260"/>
      <c r="Q28" s="260"/>
      <c r="R28" s="260"/>
    </row>
    <row r="29" spans="1:33" x14ac:dyDescent="0.2">
      <c r="F29" s="49"/>
      <c r="G29" s="49"/>
      <c r="H29" s="49"/>
      <c r="I29" s="49"/>
    </row>
    <row r="30" spans="1:33" x14ac:dyDescent="0.2">
      <c r="F30" s="49"/>
      <c r="G30" s="49"/>
      <c r="H30" s="49"/>
      <c r="I30" s="49"/>
    </row>
    <row r="32" spans="1:33" s="98" customFormat="1" ht="15" customHeight="1" x14ac:dyDescent="0.3">
      <c r="B32" s="112"/>
      <c r="C32" s="252" t="s">
        <v>194</v>
      </c>
      <c r="D32" s="252"/>
      <c r="E32" s="252"/>
      <c r="F32" s="252"/>
      <c r="G32" s="252"/>
      <c r="H32" s="252"/>
      <c r="I32" s="252"/>
      <c r="J32" s="252"/>
      <c r="K32" s="252"/>
      <c r="L32" s="25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252" t="s">
        <v>193</v>
      </c>
      <c r="Y32" s="252"/>
      <c r="Z32" s="252"/>
      <c r="AA32" s="252"/>
      <c r="AB32" s="252"/>
      <c r="AC32" s="252"/>
      <c r="AD32" s="252"/>
      <c r="AE32" s="252"/>
      <c r="AF32" s="252"/>
      <c r="AG32" s="252"/>
    </row>
    <row r="33" spans="1:33" s="98" customFormat="1" ht="18.75" customHeight="1" x14ac:dyDescent="0.3">
      <c r="B33" s="112"/>
      <c r="C33" s="252"/>
      <c r="D33" s="252"/>
      <c r="E33" s="252"/>
      <c r="F33" s="252"/>
      <c r="G33" s="252"/>
      <c r="H33" s="252"/>
      <c r="I33" s="252"/>
      <c r="J33" s="252"/>
      <c r="K33" s="252"/>
      <c r="L33" s="252"/>
      <c r="M33" s="99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252"/>
      <c r="Y33" s="252"/>
      <c r="Z33" s="252"/>
      <c r="AA33" s="252"/>
      <c r="AB33" s="252"/>
      <c r="AC33" s="252"/>
      <c r="AD33" s="252"/>
      <c r="AE33" s="252"/>
      <c r="AF33" s="252"/>
      <c r="AG33" s="252"/>
    </row>
    <row r="35" spans="1:33" x14ac:dyDescent="0.2">
      <c r="A35" s="48" t="s">
        <v>195</v>
      </c>
    </row>
  </sheetData>
  <mergeCells count="39">
    <mergeCell ref="AE2:AG2"/>
    <mergeCell ref="A6:AG6"/>
    <mergeCell ref="A7:AG7"/>
    <mergeCell ref="A8:AG8"/>
    <mergeCell ref="A9:AG9"/>
    <mergeCell ref="B11:B14"/>
    <mergeCell ref="C11:C12"/>
    <mergeCell ref="D11:D14"/>
    <mergeCell ref="E11:K11"/>
    <mergeCell ref="F12:J13"/>
    <mergeCell ref="K12:K14"/>
    <mergeCell ref="C13:C14"/>
    <mergeCell ref="A11:A14"/>
    <mergeCell ref="AF10:AG10"/>
    <mergeCell ref="AF11:AG11"/>
    <mergeCell ref="E12:E14"/>
    <mergeCell ref="M12:Q13"/>
    <mergeCell ref="R12:R14"/>
    <mergeCell ref="S12:W13"/>
    <mergeCell ref="X12:X14"/>
    <mergeCell ref="AF12:AF14"/>
    <mergeCell ref="AG12:AG14"/>
    <mergeCell ref="AE13:AE14"/>
    <mergeCell ref="AE11:AE12"/>
    <mergeCell ref="L11:L14"/>
    <mergeCell ref="M11:R11"/>
    <mergeCell ref="S11:X11"/>
    <mergeCell ref="Y11:AD11"/>
    <mergeCell ref="Y12:AC13"/>
    <mergeCell ref="AD12:AD14"/>
    <mergeCell ref="X32:AG33"/>
    <mergeCell ref="B21:AG21"/>
    <mergeCell ref="B22:AG22"/>
    <mergeCell ref="B23:AG23"/>
    <mergeCell ref="B24:AG24"/>
    <mergeCell ref="B26:AG26"/>
    <mergeCell ref="F28:I28"/>
    <mergeCell ref="O28:R28"/>
    <mergeCell ref="C32:L33"/>
  </mergeCells>
  <phoneticPr fontId="12" type="noConversion"/>
  <printOptions horizontalCentered="1"/>
  <pageMargins left="0.19685039370078741" right="0.19685039370078741" top="0.41844846491228072" bottom="0.11811023622047245" header="0.19685039370078741" footer="0"/>
  <pageSetup paperSize="9" scale="42" orientation="landscape" r:id="rId1"/>
  <headerFooter alignWithMargins="0">
    <oddHeader>&amp;R&amp;"Times New Roman,обычный"&amp;14Продовження додатка 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6"/>
  <sheetViews>
    <sheetView zoomScaleNormal="100" workbookViewId="0">
      <selection activeCell="A20" sqref="A20:IV20"/>
    </sheetView>
  </sheetViews>
  <sheetFormatPr defaultRowHeight="12.75" x14ac:dyDescent="0.2"/>
  <cols>
    <col min="1" max="1" width="31.140625" style="48" customWidth="1"/>
    <col min="2" max="2" width="7.7109375" style="48" customWidth="1"/>
    <col min="3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7" width="7.85546875" style="48" customWidth="1"/>
    <col min="18" max="18" width="10.28515625" style="48" customWidth="1"/>
    <col min="19" max="19" width="8.85546875" style="48" customWidth="1"/>
    <col min="20" max="20" width="10" style="48" customWidth="1"/>
    <col min="21" max="23" width="7.85546875" style="48" customWidth="1"/>
    <col min="24" max="24" width="10.2851562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59" t="s">
        <v>102</v>
      </c>
      <c r="AF2" s="259"/>
      <c r="AG2" s="259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63" t="s">
        <v>103</v>
      </c>
      <c r="B6" s="263"/>
      <c r="C6" s="263"/>
      <c r="D6" s="263"/>
      <c r="E6" s="263"/>
      <c r="F6" s="259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</row>
    <row r="7" spans="1:33" s="55" customFormat="1" ht="15.75" customHeight="1" x14ac:dyDescent="0.25">
      <c r="A7" s="263" t="s">
        <v>104</v>
      </c>
      <c r="B7" s="263"/>
      <c r="C7" s="263"/>
      <c r="D7" s="263"/>
      <c r="E7" s="263"/>
      <c r="F7" s="259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</row>
    <row r="8" spans="1:33" s="55" customFormat="1" ht="15.75" customHeight="1" x14ac:dyDescent="0.25">
      <c r="A8" s="263" t="s">
        <v>176</v>
      </c>
      <c r="B8" s="263"/>
      <c r="C8" s="263"/>
      <c r="D8" s="263"/>
      <c r="E8" s="263"/>
      <c r="F8" s="259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</row>
    <row r="9" spans="1:33" s="44" customFormat="1" ht="15.75" x14ac:dyDescent="0.25">
      <c r="A9" s="263" t="s">
        <v>192</v>
      </c>
      <c r="B9" s="263"/>
      <c r="C9" s="263"/>
      <c r="D9" s="263"/>
      <c r="E9" s="263"/>
      <c r="F9" s="259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62" t="s">
        <v>218</v>
      </c>
      <c r="AG10" s="262"/>
    </row>
    <row r="11" spans="1:33" s="57" customFormat="1" ht="29.25" customHeight="1" thickBot="1" x14ac:dyDescent="0.25">
      <c r="A11" s="266" t="s">
        <v>105</v>
      </c>
      <c r="B11" s="266" t="s">
        <v>106</v>
      </c>
      <c r="C11" s="266" t="s">
        <v>107</v>
      </c>
      <c r="D11" s="266" t="s">
        <v>175</v>
      </c>
      <c r="E11" s="266" t="s">
        <v>111</v>
      </c>
      <c r="F11" s="266"/>
      <c r="G11" s="266"/>
      <c r="H11" s="266"/>
      <c r="I11" s="267"/>
      <c r="J11" s="266"/>
      <c r="K11" s="266"/>
      <c r="L11" s="266" t="s">
        <v>172</v>
      </c>
      <c r="M11" s="266" t="s">
        <v>108</v>
      </c>
      <c r="N11" s="266"/>
      <c r="O11" s="266"/>
      <c r="P11" s="266"/>
      <c r="Q11" s="266"/>
      <c r="R11" s="266"/>
      <c r="S11" s="266" t="s">
        <v>121</v>
      </c>
      <c r="T11" s="266"/>
      <c r="U11" s="266"/>
      <c r="V11" s="266"/>
      <c r="W11" s="266"/>
      <c r="X11" s="266"/>
      <c r="Y11" s="266" t="s">
        <v>173</v>
      </c>
      <c r="Z11" s="266"/>
      <c r="AA11" s="266"/>
      <c r="AB11" s="266"/>
      <c r="AC11" s="266"/>
      <c r="AD11" s="266"/>
      <c r="AE11" s="266" t="s">
        <v>109</v>
      </c>
      <c r="AF11" s="266" t="s">
        <v>110</v>
      </c>
      <c r="AG11" s="266"/>
    </row>
    <row r="12" spans="1:33" s="57" customFormat="1" ht="16.5" customHeight="1" thickBot="1" x14ac:dyDescent="0.25">
      <c r="A12" s="266"/>
      <c r="B12" s="266"/>
      <c r="C12" s="266"/>
      <c r="D12" s="266"/>
      <c r="E12" s="266" t="s">
        <v>177</v>
      </c>
      <c r="F12" s="266" t="s">
        <v>178</v>
      </c>
      <c r="G12" s="266"/>
      <c r="H12" s="266"/>
      <c r="I12" s="266"/>
      <c r="J12" s="266"/>
      <c r="K12" s="266" t="s">
        <v>187</v>
      </c>
      <c r="L12" s="266"/>
      <c r="M12" s="266" t="s">
        <v>111</v>
      </c>
      <c r="N12" s="266"/>
      <c r="O12" s="266"/>
      <c r="P12" s="266"/>
      <c r="Q12" s="266"/>
      <c r="R12" s="266" t="s">
        <v>187</v>
      </c>
      <c r="S12" s="266" t="s">
        <v>111</v>
      </c>
      <c r="T12" s="266"/>
      <c r="U12" s="266"/>
      <c r="V12" s="266"/>
      <c r="W12" s="266"/>
      <c r="X12" s="266" t="s">
        <v>187</v>
      </c>
      <c r="Y12" s="266" t="s">
        <v>111</v>
      </c>
      <c r="Z12" s="266"/>
      <c r="AA12" s="266"/>
      <c r="AB12" s="266"/>
      <c r="AC12" s="266"/>
      <c r="AD12" s="266" t="s">
        <v>187</v>
      </c>
      <c r="AE12" s="266"/>
      <c r="AF12" s="266" t="s">
        <v>188</v>
      </c>
      <c r="AG12" s="266" t="s">
        <v>112</v>
      </c>
    </row>
    <row r="13" spans="1:33" s="57" customFormat="1" ht="19.5" customHeight="1" thickBot="1" x14ac:dyDescent="0.25">
      <c r="A13" s="266"/>
      <c r="B13" s="266"/>
      <c r="C13" s="266" t="s">
        <v>171</v>
      </c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 t="s">
        <v>113</v>
      </c>
      <c r="AF13" s="266"/>
      <c r="AG13" s="266"/>
    </row>
    <row r="14" spans="1:33" s="57" customFormat="1" ht="78" customHeight="1" thickBot="1" x14ac:dyDescent="0.25">
      <c r="A14" s="266"/>
      <c r="B14" s="266"/>
      <c r="C14" s="266"/>
      <c r="D14" s="266"/>
      <c r="E14" s="266"/>
      <c r="F14" s="58" t="s">
        <v>179</v>
      </c>
      <c r="G14" s="58" t="s">
        <v>180</v>
      </c>
      <c r="H14" s="58" t="s">
        <v>181</v>
      </c>
      <c r="I14" s="58" t="s">
        <v>182</v>
      </c>
      <c r="J14" s="58" t="s">
        <v>183</v>
      </c>
      <c r="K14" s="266"/>
      <c r="L14" s="266"/>
      <c r="M14" s="58" t="s">
        <v>179</v>
      </c>
      <c r="N14" s="58" t="s">
        <v>180</v>
      </c>
      <c r="O14" s="58" t="s">
        <v>181</v>
      </c>
      <c r="P14" s="58" t="s">
        <v>182</v>
      </c>
      <c r="Q14" s="58" t="s">
        <v>183</v>
      </c>
      <c r="R14" s="266"/>
      <c r="S14" s="58" t="s">
        <v>179</v>
      </c>
      <c r="T14" s="58" t="s">
        <v>180</v>
      </c>
      <c r="U14" s="58" t="s">
        <v>181</v>
      </c>
      <c r="V14" s="58" t="s">
        <v>182</v>
      </c>
      <c r="W14" s="58" t="s">
        <v>183</v>
      </c>
      <c r="X14" s="266"/>
      <c r="Y14" s="58" t="s">
        <v>179</v>
      </c>
      <c r="Z14" s="58" t="s">
        <v>180</v>
      </c>
      <c r="AA14" s="58" t="s">
        <v>181</v>
      </c>
      <c r="AB14" s="58" t="s">
        <v>182</v>
      </c>
      <c r="AC14" s="58" t="s">
        <v>183</v>
      </c>
      <c r="AD14" s="266"/>
      <c r="AE14" s="266"/>
      <c r="AF14" s="266"/>
      <c r="AG14" s="266"/>
    </row>
    <row r="15" spans="1:33" s="69" customFormat="1" ht="12" customHeight="1" x14ac:dyDescent="0.2">
      <c r="A15" s="59"/>
      <c r="B15" s="59"/>
      <c r="C15" s="59"/>
      <c r="D15" s="60"/>
      <c r="E15" s="61"/>
      <c r="F15" s="62"/>
      <c r="G15" s="63"/>
      <c r="H15" s="64"/>
      <c r="I15" s="65"/>
      <c r="J15" s="59"/>
      <c r="K15" s="66"/>
      <c r="L15" s="67"/>
      <c r="M15" s="68"/>
      <c r="N15" s="63"/>
      <c r="O15" s="64"/>
      <c r="P15" s="65"/>
      <c r="Q15" s="59"/>
      <c r="R15" s="66"/>
      <c r="S15" s="62"/>
      <c r="T15" s="63"/>
      <c r="U15" s="64"/>
      <c r="V15" s="65"/>
      <c r="W15" s="59"/>
      <c r="X15" s="66"/>
      <c r="Y15" s="68"/>
      <c r="Z15" s="63"/>
      <c r="AA15" s="64"/>
      <c r="AB15" s="65"/>
      <c r="AC15" s="59"/>
      <c r="AD15" s="66"/>
      <c r="AE15" s="62"/>
      <c r="AF15" s="59"/>
      <c r="AG15" s="59"/>
    </row>
    <row r="16" spans="1:33" s="84" customFormat="1" ht="14.25" x14ac:dyDescent="0.2">
      <c r="A16" s="70" t="s">
        <v>184</v>
      </c>
      <c r="B16" s="71"/>
      <c r="C16" s="71"/>
      <c r="D16" s="72"/>
      <c r="E16" s="73"/>
      <c r="F16" s="74">
        <f>F17+F18+F19+F20</f>
        <v>0</v>
      </c>
      <c r="G16" s="74">
        <f>G17+G18+G19+G20</f>
        <v>0</v>
      </c>
      <c r="H16" s="74">
        <f>H17+H18+H19+H20</f>
        <v>0</v>
      </c>
      <c r="I16" s="74">
        <f>I17+I18+I19+I20</f>
        <v>0</v>
      </c>
      <c r="J16" s="74">
        <f>J17+J18+J19+J20</f>
        <v>0</v>
      </c>
      <c r="K16" s="79"/>
      <c r="L16" s="80"/>
      <c r="M16" s="81">
        <f>M17+M18+M19+M20</f>
        <v>1450</v>
      </c>
      <c r="N16" s="81">
        <f>N17+N18+N19+N20</f>
        <v>0</v>
      </c>
      <c r="O16" s="81">
        <f>O17+O18+O19+O20</f>
        <v>0</v>
      </c>
      <c r="P16" s="81">
        <f>P17+P18+P19+P20</f>
        <v>1450</v>
      </c>
      <c r="Q16" s="81">
        <f>Q17+Q18+Q19+Q20</f>
        <v>0</v>
      </c>
      <c r="R16" s="79"/>
      <c r="S16" s="74">
        <f>S17+S18+S19+S20</f>
        <v>30000</v>
      </c>
      <c r="T16" s="74">
        <f>T17+T18+T19+T20</f>
        <v>0</v>
      </c>
      <c r="U16" s="74">
        <f>U17+U18+U19+U20</f>
        <v>21000</v>
      </c>
      <c r="V16" s="74">
        <f>V17+V18+V19+V20</f>
        <v>9000</v>
      </c>
      <c r="W16" s="74">
        <f>W17+W18+W19+W20</f>
        <v>0</v>
      </c>
      <c r="X16" s="79"/>
      <c r="Y16" s="81">
        <f>Y17+Y18+Y19+Y20</f>
        <v>0</v>
      </c>
      <c r="Z16" s="81">
        <f>Z17+Z18+Z19+Z20</f>
        <v>0</v>
      </c>
      <c r="AA16" s="81">
        <f>AA17+AA18+AA19+AA20</f>
        <v>0</v>
      </c>
      <c r="AB16" s="81">
        <f>AB17+AB18+AB19+AB20</f>
        <v>0</v>
      </c>
      <c r="AC16" s="81">
        <f>AC17+AC18+AC19+AC20</f>
        <v>0</v>
      </c>
      <c r="AD16" s="79"/>
      <c r="AE16" s="82"/>
      <c r="AF16" s="83"/>
      <c r="AG16" s="83"/>
    </row>
    <row r="17" spans="1:33" s="187" customFormat="1" ht="140.25" x14ac:dyDescent="0.2">
      <c r="A17" s="172" t="s">
        <v>203</v>
      </c>
      <c r="B17" s="173" t="s">
        <v>222</v>
      </c>
      <c r="C17" s="174" t="s">
        <v>209</v>
      </c>
      <c r="D17" s="175">
        <v>20000</v>
      </c>
      <c r="E17" s="176"/>
      <c r="F17" s="177">
        <f>G17+H17+I17+J17</f>
        <v>0</v>
      </c>
      <c r="G17" s="178"/>
      <c r="H17" s="179"/>
      <c r="I17" s="180"/>
      <c r="J17" s="181"/>
      <c r="K17" s="182"/>
      <c r="L17" s="183">
        <v>20000</v>
      </c>
      <c r="M17" s="184">
        <f>N17+O17+P17+Q17</f>
        <v>0</v>
      </c>
      <c r="N17" s="178"/>
      <c r="O17" s="179"/>
      <c r="P17" s="180"/>
      <c r="Q17" s="181"/>
      <c r="R17" s="182"/>
      <c r="S17" s="177">
        <f>T17+U17+V17+W17</f>
        <v>20000</v>
      </c>
      <c r="T17" s="178"/>
      <c r="U17" s="179">
        <v>14000</v>
      </c>
      <c r="V17" s="180">
        <v>6000</v>
      </c>
      <c r="W17" s="181"/>
      <c r="X17" s="174" t="s">
        <v>209</v>
      </c>
      <c r="Y17" s="184">
        <f>Z17+AA17+AB17+AC17</f>
        <v>0</v>
      </c>
      <c r="Z17" s="178"/>
      <c r="AA17" s="179"/>
      <c r="AB17" s="180"/>
      <c r="AC17" s="181"/>
      <c r="AD17" s="182"/>
      <c r="AE17" s="185" t="s">
        <v>212</v>
      </c>
      <c r="AF17" s="186">
        <v>1</v>
      </c>
      <c r="AG17" s="186">
        <v>968</v>
      </c>
    </row>
    <row r="18" spans="1:33" s="199" customFormat="1" ht="45" x14ac:dyDescent="0.2">
      <c r="A18" s="188" t="s">
        <v>204</v>
      </c>
      <c r="B18" s="189">
        <v>2021</v>
      </c>
      <c r="C18" s="190" t="s">
        <v>210</v>
      </c>
      <c r="D18" s="191">
        <v>10000</v>
      </c>
      <c r="E18" s="192"/>
      <c r="F18" s="193">
        <f>G18+H18+I18+J18</f>
        <v>0</v>
      </c>
      <c r="G18" s="194"/>
      <c r="H18" s="194"/>
      <c r="I18" s="194"/>
      <c r="J18" s="194"/>
      <c r="K18" s="195"/>
      <c r="L18" s="196">
        <v>10000</v>
      </c>
      <c r="M18" s="197">
        <f>N18+O18+P18+Q18</f>
        <v>0</v>
      </c>
      <c r="N18" s="194"/>
      <c r="O18" s="194"/>
      <c r="P18" s="194"/>
      <c r="Q18" s="194"/>
      <c r="R18" s="195"/>
      <c r="S18" s="193">
        <f>T18+U18+V18+W18</f>
        <v>10000</v>
      </c>
      <c r="T18" s="194"/>
      <c r="U18" s="194">
        <v>7000</v>
      </c>
      <c r="V18" s="194">
        <v>3000</v>
      </c>
      <c r="W18" s="194"/>
      <c r="X18" s="190" t="s">
        <v>210</v>
      </c>
      <c r="Y18" s="197">
        <f>Z18+AA18+AB18+AC18</f>
        <v>0</v>
      </c>
      <c r="Z18" s="194"/>
      <c r="AA18" s="194"/>
      <c r="AB18" s="194"/>
      <c r="AC18" s="194"/>
      <c r="AD18" s="195"/>
      <c r="AE18" s="198" t="s">
        <v>212</v>
      </c>
      <c r="AF18" s="189">
        <v>1</v>
      </c>
      <c r="AG18" s="190">
        <v>1275</v>
      </c>
    </row>
    <row r="19" spans="1:33" s="206" customFormat="1" ht="60" x14ac:dyDescent="0.2">
      <c r="A19" s="200" t="s">
        <v>205</v>
      </c>
      <c r="B19" s="170">
        <v>2021</v>
      </c>
      <c r="C19" s="201"/>
      <c r="D19" s="162">
        <v>500</v>
      </c>
      <c r="E19" s="202"/>
      <c r="F19" s="193">
        <f>G19+H19+I19+J19</f>
        <v>0</v>
      </c>
      <c r="G19" s="203"/>
      <c r="H19" s="203"/>
      <c r="I19" s="203"/>
      <c r="J19" s="203"/>
      <c r="K19" s="204"/>
      <c r="L19" s="196">
        <v>500</v>
      </c>
      <c r="M19" s="197">
        <f>N19+O19+P19+Q19</f>
        <v>500</v>
      </c>
      <c r="N19" s="203"/>
      <c r="O19" s="203"/>
      <c r="P19" s="203">
        <v>500</v>
      </c>
      <c r="Q19" s="203"/>
      <c r="R19" s="204"/>
      <c r="S19" s="193">
        <f>T19+U19+V19+W19</f>
        <v>0</v>
      </c>
      <c r="T19" s="203"/>
      <c r="U19" s="203"/>
      <c r="V19" s="203"/>
      <c r="W19" s="203"/>
      <c r="X19" s="204"/>
      <c r="Y19" s="197">
        <f>Z19+AA19+AB19+AC19</f>
        <v>0</v>
      </c>
      <c r="Z19" s="203"/>
      <c r="AA19" s="203"/>
      <c r="AB19" s="203"/>
      <c r="AC19" s="203"/>
      <c r="AD19" s="204"/>
      <c r="AE19" s="205" t="s">
        <v>212</v>
      </c>
      <c r="AF19" s="170">
        <v>1</v>
      </c>
      <c r="AG19" s="201">
        <v>4300</v>
      </c>
    </row>
    <row r="20" spans="1:33" s="206" customFormat="1" ht="75" x14ac:dyDescent="0.2">
      <c r="A20" s="200" t="s">
        <v>206</v>
      </c>
      <c r="B20" s="170" t="s">
        <v>198</v>
      </c>
      <c r="C20" s="170" t="s">
        <v>211</v>
      </c>
      <c r="D20" s="162">
        <v>950</v>
      </c>
      <c r="E20" s="202"/>
      <c r="F20" s="193">
        <f>G20+H20+I20+J20</f>
        <v>0</v>
      </c>
      <c r="G20" s="203"/>
      <c r="H20" s="203"/>
      <c r="I20" s="203"/>
      <c r="J20" s="203"/>
      <c r="K20" s="204"/>
      <c r="L20" s="196">
        <v>950</v>
      </c>
      <c r="M20" s="197">
        <f>N20+O20+P20+Q20</f>
        <v>950</v>
      </c>
      <c r="N20" s="203"/>
      <c r="O20" s="203"/>
      <c r="P20" s="203">
        <v>950</v>
      </c>
      <c r="Q20" s="203"/>
      <c r="R20" s="204" t="s">
        <v>211</v>
      </c>
      <c r="S20" s="193">
        <f>T20+U20+V20+W20</f>
        <v>0</v>
      </c>
      <c r="T20" s="203"/>
      <c r="U20" s="203"/>
      <c r="V20" s="203"/>
      <c r="W20" s="203"/>
      <c r="X20" s="204"/>
      <c r="Y20" s="197">
        <f>Z20+AA20+AB20+AC20</f>
        <v>0</v>
      </c>
      <c r="Z20" s="203"/>
      <c r="AA20" s="203"/>
      <c r="AB20" s="203"/>
      <c r="AC20" s="203"/>
      <c r="AD20" s="204"/>
      <c r="AE20" s="205" t="s">
        <v>212</v>
      </c>
      <c r="AF20" s="170">
        <v>1</v>
      </c>
      <c r="AG20" s="201">
        <v>750</v>
      </c>
    </row>
    <row r="21" spans="1:33" ht="12.75" customHeight="1" x14ac:dyDescent="0.2"/>
    <row r="22" spans="1:33" ht="12.75" customHeight="1" x14ac:dyDescent="0.2">
      <c r="A22" s="97" t="s">
        <v>114</v>
      </c>
      <c r="B22" s="257" t="s">
        <v>174</v>
      </c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</row>
    <row r="23" spans="1:33" ht="31.5" customHeight="1" x14ac:dyDescent="0.2">
      <c r="B23" s="258" t="s">
        <v>185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</row>
    <row r="24" spans="1:33" x14ac:dyDescent="0.2">
      <c r="B24" s="259" t="s">
        <v>126</v>
      </c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</row>
    <row r="25" spans="1:33" ht="15.75" customHeight="1" x14ac:dyDescent="0.2">
      <c r="B25" s="259" t="s">
        <v>115</v>
      </c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</row>
    <row r="26" spans="1:33" ht="15.75" customHeight="1" x14ac:dyDescent="0.2"/>
    <row r="27" spans="1:33" x14ac:dyDescent="0.2"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  <c r="AB27" s="259"/>
      <c r="AC27" s="259"/>
      <c r="AD27" s="259"/>
      <c r="AE27" s="259"/>
      <c r="AF27" s="259"/>
      <c r="AG27" s="259"/>
    </row>
    <row r="29" spans="1:33" x14ac:dyDescent="0.2">
      <c r="F29" s="260"/>
      <c r="G29" s="260"/>
      <c r="H29" s="260"/>
      <c r="I29" s="260"/>
      <c r="O29" s="260"/>
      <c r="P29" s="260"/>
      <c r="Q29" s="260"/>
      <c r="R29" s="260"/>
    </row>
    <row r="30" spans="1:33" x14ac:dyDescent="0.2">
      <c r="F30" s="49"/>
      <c r="G30" s="49"/>
      <c r="H30" s="49"/>
      <c r="I30" s="49"/>
    </row>
    <row r="31" spans="1:33" x14ac:dyDescent="0.2">
      <c r="F31" s="49"/>
      <c r="G31" s="49"/>
      <c r="H31" s="49"/>
      <c r="I31" s="49"/>
    </row>
    <row r="33" spans="1:33" s="98" customFormat="1" ht="15" customHeight="1" x14ac:dyDescent="0.3">
      <c r="B33" s="112"/>
      <c r="C33" s="252" t="s">
        <v>194</v>
      </c>
      <c r="D33" s="252"/>
      <c r="E33" s="252"/>
      <c r="F33" s="252"/>
      <c r="G33" s="252"/>
      <c r="H33" s="252"/>
      <c r="I33" s="252"/>
      <c r="J33" s="252"/>
      <c r="K33" s="252"/>
      <c r="L33" s="25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252" t="s">
        <v>193</v>
      </c>
      <c r="Y33" s="252"/>
      <c r="Z33" s="252"/>
      <c r="AA33" s="252"/>
      <c r="AB33" s="252"/>
      <c r="AC33" s="252"/>
      <c r="AD33" s="252"/>
      <c r="AE33" s="252"/>
      <c r="AF33" s="252"/>
      <c r="AG33" s="252"/>
    </row>
    <row r="34" spans="1:33" s="98" customFormat="1" ht="18.75" customHeight="1" x14ac:dyDescent="0.3">
      <c r="B34" s="11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99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</row>
    <row r="36" spans="1:33" x14ac:dyDescent="0.2">
      <c r="A36" s="48" t="s">
        <v>195</v>
      </c>
    </row>
  </sheetData>
  <mergeCells count="39">
    <mergeCell ref="O29:R29"/>
    <mergeCell ref="B24:AG24"/>
    <mergeCell ref="E12:E14"/>
    <mergeCell ref="F12:J13"/>
    <mergeCell ref="K12:K14"/>
    <mergeCell ref="M12:Q13"/>
    <mergeCell ref="B23:AG23"/>
    <mergeCell ref="AE11:AE12"/>
    <mergeCell ref="L11:L14"/>
    <mergeCell ref="AF11:AG11"/>
    <mergeCell ref="C33:L34"/>
    <mergeCell ref="X33:AG34"/>
    <mergeCell ref="B25:AG25"/>
    <mergeCell ref="B27:AG27"/>
    <mergeCell ref="F29:I29"/>
    <mergeCell ref="S11:X11"/>
    <mergeCell ref="Y11:AD11"/>
    <mergeCell ref="AG12:AG14"/>
    <mergeCell ref="AE13:AE14"/>
    <mergeCell ref="B22:AG22"/>
    <mergeCell ref="X12:X14"/>
    <mergeCell ref="Y12:AC13"/>
    <mergeCell ref="AD12:AD14"/>
    <mergeCell ref="AF12:AF14"/>
    <mergeCell ref="R12:R14"/>
    <mergeCell ref="S12:W13"/>
    <mergeCell ref="M11:R11"/>
    <mergeCell ref="A11:A14"/>
    <mergeCell ref="B11:B14"/>
    <mergeCell ref="C11:C12"/>
    <mergeCell ref="D11:D14"/>
    <mergeCell ref="C13:C14"/>
    <mergeCell ref="E11:K11"/>
    <mergeCell ref="AF10:AG10"/>
    <mergeCell ref="AE2:AG2"/>
    <mergeCell ref="A6:AG6"/>
    <mergeCell ref="A7:AG7"/>
    <mergeCell ref="A8:AG8"/>
    <mergeCell ref="A9:AG9"/>
  </mergeCells>
  <phoneticPr fontId="12" type="noConversion"/>
  <pageMargins left="0.31496062992125984" right="0.31496062992125984" top="0.94488188976377963" bottom="0.35433070866141736" header="0" footer="0"/>
  <pageSetup paperSize="9" scale="4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2:AG33"/>
  <sheetViews>
    <sheetView zoomScaleNormal="100" workbookViewId="0">
      <selection activeCell="D17" sqref="D17"/>
    </sheetView>
  </sheetViews>
  <sheetFormatPr defaultRowHeight="12.75" x14ac:dyDescent="0.2"/>
  <cols>
    <col min="1" max="1" width="31.140625" style="48" customWidth="1"/>
    <col min="2" max="2" width="7.7109375" style="48" customWidth="1"/>
    <col min="3" max="3" width="11.7109375" style="48" customWidth="1"/>
    <col min="4" max="4" width="13.28515625" style="48" customWidth="1"/>
    <col min="5" max="5" width="11.7109375" style="48" customWidth="1"/>
    <col min="6" max="6" width="8.85546875" style="48" customWidth="1"/>
    <col min="7" max="10" width="8" style="48" customWidth="1"/>
    <col min="11" max="12" width="10.28515625" style="48" customWidth="1"/>
    <col min="13" max="13" width="9" style="48" customWidth="1"/>
    <col min="14" max="14" width="9.42578125" style="48" customWidth="1"/>
    <col min="15" max="15" width="7.85546875" style="48" customWidth="1"/>
    <col min="16" max="16" width="8.85546875" style="48" customWidth="1"/>
    <col min="17" max="17" width="7.85546875" style="48" customWidth="1"/>
    <col min="18" max="18" width="10.28515625" style="48" customWidth="1"/>
    <col min="19" max="19" width="8.85546875" style="48" customWidth="1"/>
    <col min="20" max="20" width="10" style="48" customWidth="1"/>
    <col min="21" max="21" width="7.85546875" style="48" customWidth="1"/>
    <col min="22" max="22" width="9.7109375" style="48" customWidth="1"/>
    <col min="23" max="23" width="7.85546875" style="48" customWidth="1"/>
    <col min="24" max="24" width="10.28515625" style="48" customWidth="1"/>
    <col min="25" max="25" width="8.7109375" style="48" customWidth="1"/>
    <col min="26" max="26" width="8.85546875" style="48" customWidth="1"/>
    <col min="27" max="29" width="7.85546875" style="48" customWidth="1"/>
    <col min="30" max="30" width="10.28515625" style="48" customWidth="1"/>
    <col min="31" max="31" width="13.5703125" style="48" customWidth="1"/>
    <col min="32" max="32" width="10.7109375" style="48" customWidth="1"/>
    <col min="33" max="33" width="10.28515625" style="48" customWidth="1"/>
    <col min="34" max="16384" width="9.140625" style="48"/>
  </cols>
  <sheetData>
    <row r="2" spans="1:33" x14ac:dyDescent="0.2">
      <c r="C2" s="56"/>
      <c r="D2" s="56"/>
      <c r="E2" s="56"/>
      <c r="AE2" s="259" t="s">
        <v>102</v>
      </c>
      <c r="AF2" s="259"/>
      <c r="AG2" s="259"/>
    </row>
    <row r="5" spans="1:33" s="55" customFormat="1" ht="15.75" x14ac:dyDescent="0.25">
      <c r="A5" s="48"/>
      <c r="B5" s="48"/>
      <c r="C5" s="48"/>
      <c r="D5" s="48"/>
      <c r="E5" s="48"/>
      <c r="F5" s="48"/>
    </row>
    <row r="6" spans="1:33" s="55" customFormat="1" ht="15.75" x14ac:dyDescent="0.25">
      <c r="A6" s="263" t="s">
        <v>103</v>
      </c>
      <c r="B6" s="263"/>
      <c r="C6" s="263"/>
      <c r="D6" s="263"/>
      <c r="E6" s="263"/>
      <c r="F6" s="259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</row>
    <row r="7" spans="1:33" s="55" customFormat="1" ht="15.75" customHeight="1" x14ac:dyDescent="0.25">
      <c r="A7" s="263" t="s">
        <v>104</v>
      </c>
      <c r="B7" s="263"/>
      <c r="C7" s="263"/>
      <c r="D7" s="263"/>
      <c r="E7" s="263"/>
      <c r="F7" s="259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</row>
    <row r="8" spans="1:33" s="55" customFormat="1" ht="15.75" customHeight="1" x14ac:dyDescent="0.25">
      <c r="A8" s="263" t="s">
        <v>176</v>
      </c>
      <c r="B8" s="263"/>
      <c r="C8" s="263"/>
      <c r="D8" s="263"/>
      <c r="E8" s="263"/>
      <c r="F8" s="259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</row>
    <row r="9" spans="1:33" s="44" customFormat="1" ht="15.75" x14ac:dyDescent="0.25">
      <c r="A9" s="263" t="s">
        <v>192</v>
      </c>
      <c r="B9" s="263"/>
      <c r="C9" s="263"/>
      <c r="D9" s="263"/>
      <c r="E9" s="263"/>
      <c r="F9" s="259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  <c r="Y9" s="264"/>
      <c r="Z9" s="264"/>
      <c r="AA9" s="264"/>
      <c r="AB9" s="264"/>
      <c r="AC9" s="264"/>
      <c r="AD9" s="264"/>
      <c r="AE9" s="264"/>
      <c r="AF9" s="264"/>
      <c r="AG9" s="264"/>
    </row>
    <row r="10" spans="1:33" s="44" customFormat="1" ht="27" customHeight="1" thickBot="1" x14ac:dyDescent="0.3">
      <c r="A10" s="55"/>
      <c r="B10" s="55"/>
      <c r="C10" s="55"/>
      <c r="D10" s="55"/>
      <c r="E10" s="55"/>
      <c r="F10" s="48"/>
      <c r="AF10" s="262" t="s">
        <v>219</v>
      </c>
      <c r="AG10" s="262"/>
    </row>
    <row r="11" spans="1:33" s="57" customFormat="1" ht="29.25" customHeight="1" thickBot="1" x14ac:dyDescent="0.25">
      <c r="A11" s="266" t="s">
        <v>105</v>
      </c>
      <c r="B11" s="266" t="s">
        <v>106</v>
      </c>
      <c r="C11" s="266" t="s">
        <v>107</v>
      </c>
      <c r="D11" s="266" t="s">
        <v>175</v>
      </c>
      <c r="E11" s="266" t="s">
        <v>111</v>
      </c>
      <c r="F11" s="266"/>
      <c r="G11" s="266"/>
      <c r="H11" s="266"/>
      <c r="I11" s="267"/>
      <c r="J11" s="266"/>
      <c r="K11" s="266"/>
      <c r="L11" s="266" t="s">
        <v>172</v>
      </c>
      <c r="M11" s="266" t="s">
        <v>108</v>
      </c>
      <c r="N11" s="266"/>
      <c r="O11" s="266"/>
      <c r="P11" s="266"/>
      <c r="Q11" s="266"/>
      <c r="R11" s="266"/>
      <c r="S11" s="266" t="s">
        <v>121</v>
      </c>
      <c r="T11" s="266"/>
      <c r="U11" s="266"/>
      <c r="V11" s="266"/>
      <c r="W11" s="266"/>
      <c r="X11" s="266"/>
      <c r="Y11" s="266" t="s">
        <v>173</v>
      </c>
      <c r="Z11" s="266"/>
      <c r="AA11" s="266"/>
      <c r="AB11" s="266"/>
      <c r="AC11" s="266"/>
      <c r="AD11" s="266"/>
      <c r="AE11" s="266" t="s">
        <v>109</v>
      </c>
      <c r="AF11" s="266" t="s">
        <v>110</v>
      </c>
      <c r="AG11" s="266"/>
    </row>
    <row r="12" spans="1:33" s="57" customFormat="1" ht="16.5" customHeight="1" thickBot="1" x14ac:dyDescent="0.25">
      <c r="A12" s="266"/>
      <c r="B12" s="266"/>
      <c r="C12" s="266"/>
      <c r="D12" s="266"/>
      <c r="E12" s="266" t="s">
        <v>177</v>
      </c>
      <c r="F12" s="266" t="s">
        <v>178</v>
      </c>
      <c r="G12" s="266"/>
      <c r="H12" s="266"/>
      <c r="I12" s="266"/>
      <c r="J12" s="266"/>
      <c r="K12" s="266" t="s">
        <v>187</v>
      </c>
      <c r="L12" s="266"/>
      <c r="M12" s="266" t="s">
        <v>111</v>
      </c>
      <c r="N12" s="266"/>
      <c r="O12" s="266"/>
      <c r="P12" s="266"/>
      <c r="Q12" s="266"/>
      <c r="R12" s="266" t="s">
        <v>187</v>
      </c>
      <c r="S12" s="266" t="s">
        <v>111</v>
      </c>
      <c r="T12" s="266"/>
      <c r="U12" s="266"/>
      <c r="V12" s="266"/>
      <c r="W12" s="266"/>
      <c r="X12" s="266" t="s">
        <v>187</v>
      </c>
      <c r="Y12" s="266" t="s">
        <v>111</v>
      </c>
      <c r="Z12" s="266"/>
      <c r="AA12" s="266"/>
      <c r="AB12" s="266"/>
      <c r="AC12" s="266"/>
      <c r="AD12" s="266" t="s">
        <v>187</v>
      </c>
      <c r="AE12" s="266"/>
      <c r="AF12" s="266" t="s">
        <v>188</v>
      </c>
      <c r="AG12" s="266" t="s">
        <v>112</v>
      </c>
    </row>
    <row r="13" spans="1:33" s="57" customFormat="1" ht="19.5" customHeight="1" thickBot="1" x14ac:dyDescent="0.25">
      <c r="A13" s="266"/>
      <c r="B13" s="266"/>
      <c r="C13" s="266" t="s">
        <v>171</v>
      </c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6"/>
      <c r="Y13" s="266"/>
      <c r="Z13" s="266"/>
      <c r="AA13" s="266"/>
      <c r="AB13" s="266"/>
      <c r="AC13" s="266"/>
      <c r="AD13" s="266"/>
      <c r="AE13" s="266" t="s">
        <v>113</v>
      </c>
      <c r="AF13" s="266"/>
      <c r="AG13" s="266"/>
    </row>
    <row r="14" spans="1:33" s="57" customFormat="1" ht="78" customHeight="1" thickBot="1" x14ac:dyDescent="0.25">
      <c r="A14" s="266"/>
      <c r="B14" s="266"/>
      <c r="C14" s="266"/>
      <c r="D14" s="266"/>
      <c r="E14" s="266"/>
      <c r="F14" s="58" t="s">
        <v>179</v>
      </c>
      <c r="G14" s="58" t="s">
        <v>180</v>
      </c>
      <c r="H14" s="58" t="s">
        <v>181</v>
      </c>
      <c r="I14" s="58" t="s">
        <v>182</v>
      </c>
      <c r="J14" s="58" t="s">
        <v>183</v>
      </c>
      <c r="K14" s="266"/>
      <c r="L14" s="266"/>
      <c r="M14" s="58" t="s">
        <v>179</v>
      </c>
      <c r="N14" s="58" t="s">
        <v>180</v>
      </c>
      <c r="O14" s="58" t="s">
        <v>181</v>
      </c>
      <c r="P14" s="58" t="s">
        <v>182</v>
      </c>
      <c r="Q14" s="58" t="s">
        <v>183</v>
      </c>
      <c r="R14" s="266"/>
      <c r="S14" s="58" t="s">
        <v>179</v>
      </c>
      <c r="T14" s="58" t="s">
        <v>180</v>
      </c>
      <c r="U14" s="58" t="s">
        <v>181</v>
      </c>
      <c r="V14" s="58" t="s">
        <v>182</v>
      </c>
      <c r="W14" s="58" t="s">
        <v>183</v>
      </c>
      <c r="X14" s="266"/>
      <c r="Y14" s="58" t="s">
        <v>179</v>
      </c>
      <c r="Z14" s="58" t="s">
        <v>180</v>
      </c>
      <c r="AA14" s="58" t="s">
        <v>181</v>
      </c>
      <c r="AB14" s="58" t="s">
        <v>182</v>
      </c>
      <c r="AC14" s="58" t="s">
        <v>183</v>
      </c>
      <c r="AD14" s="266"/>
      <c r="AE14" s="266"/>
      <c r="AF14" s="266"/>
      <c r="AG14" s="266"/>
    </row>
    <row r="15" spans="1:33" s="69" customFormat="1" ht="12" customHeight="1" x14ac:dyDescent="0.2">
      <c r="A15" s="59"/>
      <c r="B15" s="59"/>
      <c r="C15" s="59"/>
      <c r="D15" s="60"/>
      <c r="E15" s="61"/>
      <c r="F15" s="62"/>
      <c r="G15" s="63"/>
      <c r="H15" s="64"/>
      <c r="I15" s="65"/>
      <c r="J15" s="59"/>
      <c r="K15" s="66"/>
      <c r="L15" s="67"/>
      <c r="M15" s="68"/>
      <c r="N15" s="63"/>
      <c r="O15" s="64"/>
      <c r="P15" s="65"/>
      <c r="Q15" s="59"/>
      <c r="R15" s="66"/>
      <c r="S15" s="62"/>
      <c r="T15" s="63"/>
      <c r="U15" s="64"/>
      <c r="V15" s="65"/>
      <c r="W15" s="59"/>
      <c r="X15" s="66"/>
      <c r="Y15" s="68"/>
      <c r="Z15" s="63"/>
      <c r="AA15" s="64"/>
      <c r="AB15" s="65"/>
      <c r="AC15" s="59"/>
      <c r="AD15" s="66"/>
      <c r="AE15" s="62"/>
      <c r="AF15" s="59"/>
      <c r="AG15" s="59"/>
    </row>
    <row r="16" spans="1:33" s="84" customFormat="1" ht="14.25" x14ac:dyDescent="0.2">
      <c r="A16" s="70" t="s">
        <v>184</v>
      </c>
      <c r="B16" s="71"/>
      <c r="C16" s="71"/>
      <c r="D16" s="72"/>
      <c r="E16" s="73">
        <f t="shared" ref="E16:J16" si="0">E17</f>
        <v>8645.44</v>
      </c>
      <c r="F16" s="73">
        <f t="shared" si="0"/>
        <v>8645.4699999999993</v>
      </c>
      <c r="G16" s="73">
        <f t="shared" si="0"/>
        <v>8151</v>
      </c>
      <c r="H16" s="73">
        <f t="shared" si="0"/>
        <v>0</v>
      </c>
      <c r="I16" s="73">
        <f t="shared" si="0"/>
        <v>494.47</v>
      </c>
      <c r="J16" s="73">
        <f t="shared" si="0"/>
        <v>0</v>
      </c>
      <c r="K16" s="79"/>
      <c r="L16" s="73">
        <f t="shared" ref="L16:Q16" si="1">L17</f>
        <v>16791.45</v>
      </c>
      <c r="M16" s="73">
        <f t="shared" si="1"/>
        <v>10119.915000000001</v>
      </c>
      <c r="N16" s="73">
        <f t="shared" si="1"/>
        <v>6059.2950000000001</v>
      </c>
      <c r="O16" s="73">
        <f t="shared" si="1"/>
        <v>0</v>
      </c>
      <c r="P16" s="73">
        <f t="shared" si="1"/>
        <v>4060.62</v>
      </c>
      <c r="Q16" s="73">
        <f t="shared" si="1"/>
        <v>0</v>
      </c>
      <c r="R16" s="79"/>
      <c r="S16" s="73">
        <f>S17</f>
        <v>6671.5400000000009</v>
      </c>
      <c r="T16" s="73">
        <f>T17</f>
        <v>5329.06</v>
      </c>
      <c r="U16" s="73">
        <f>U17</f>
        <v>0</v>
      </c>
      <c r="V16" s="73">
        <f>V17</f>
        <v>1342.48</v>
      </c>
      <c r="W16" s="73">
        <f>W17</f>
        <v>0</v>
      </c>
      <c r="X16" s="79"/>
      <c r="Y16" s="81"/>
      <c r="Z16" s="75"/>
      <c r="AA16" s="76"/>
      <c r="AB16" s="77"/>
      <c r="AC16" s="78"/>
      <c r="AD16" s="79"/>
      <c r="AE16" s="82"/>
      <c r="AF16" s="83"/>
      <c r="AG16" s="83"/>
    </row>
    <row r="17" spans="1:33" ht="105" x14ac:dyDescent="0.2">
      <c r="A17" s="141" t="s">
        <v>213</v>
      </c>
      <c r="B17" s="140" t="s">
        <v>198</v>
      </c>
      <c r="C17" s="85"/>
      <c r="D17" s="86">
        <v>25192.39</v>
      </c>
      <c r="E17" s="87">
        <v>8645.44</v>
      </c>
      <c r="F17" s="88">
        <f>G17+H17+I17+J17</f>
        <v>8645.4699999999993</v>
      </c>
      <c r="G17" s="89">
        <v>8151</v>
      </c>
      <c r="H17" s="90"/>
      <c r="I17" s="91">
        <f>249.94+244.53</f>
        <v>494.47</v>
      </c>
      <c r="J17" s="92"/>
      <c r="K17" s="93" t="s">
        <v>214</v>
      </c>
      <c r="L17" s="94">
        <v>16791.45</v>
      </c>
      <c r="M17" s="95">
        <f>N17+O17+P17+Q17</f>
        <v>10119.915000000001</v>
      </c>
      <c r="N17" s="89">
        <v>6059.2950000000001</v>
      </c>
      <c r="O17" s="90"/>
      <c r="P17" s="91">
        <v>4060.62</v>
      </c>
      <c r="Q17" s="92"/>
      <c r="R17" s="140" t="s">
        <v>215</v>
      </c>
      <c r="S17" s="88">
        <f>T17+U17+V17+W17</f>
        <v>6671.5400000000009</v>
      </c>
      <c r="T17" s="89">
        <v>5329.06</v>
      </c>
      <c r="U17" s="90"/>
      <c r="V17" s="91">
        <v>1342.48</v>
      </c>
      <c r="W17" s="92"/>
      <c r="X17" s="93"/>
      <c r="Y17" s="95">
        <f>Z17+AA17+AB17+AC17</f>
        <v>0</v>
      </c>
      <c r="Z17" s="89"/>
      <c r="AA17" s="90"/>
      <c r="AB17" s="91"/>
      <c r="AC17" s="92"/>
      <c r="AD17" s="93"/>
      <c r="AE17" s="140" t="s">
        <v>216</v>
      </c>
      <c r="AF17" s="96">
        <v>1</v>
      </c>
      <c r="AG17" s="96">
        <v>4300</v>
      </c>
    </row>
    <row r="18" spans="1:33" ht="12.75" customHeight="1" x14ac:dyDescent="0.2"/>
    <row r="19" spans="1:33" x14ac:dyDescent="0.2">
      <c r="A19" s="97" t="s">
        <v>114</v>
      </c>
      <c r="B19" s="257" t="s">
        <v>174</v>
      </c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</row>
    <row r="20" spans="1:33" ht="31.5" customHeight="1" x14ac:dyDescent="0.2">
      <c r="B20" s="258" t="s">
        <v>185</v>
      </c>
      <c r="C20" s="258"/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</row>
    <row r="21" spans="1:33" x14ac:dyDescent="0.2">
      <c r="B21" s="259" t="s">
        <v>126</v>
      </c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  <c r="AB21" s="259"/>
      <c r="AC21" s="259"/>
      <c r="AD21" s="259"/>
      <c r="AE21" s="259"/>
      <c r="AF21" s="259"/>
      <c r="AG21" s="259"/>
    </row>
    <row r="22" spans="1:33" ht="15.75" customHeight="1" x14ac:dyDescent="0.2">
      <c r="B22" s="259" t="s">
        <v>115</v>
      </c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</row>
    <row r="23" spans="1:33" ht="15.75" customHeight="1" x14ac:dyDescent="0.2"/>
    <row r="24" spans="1:33" x14ac:dyDescent="0.2"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</row>
    <row r="26" spans="1:33" x14ac:dyDescent="0.2">
      <c r="F26" s="260"/>
      <c r="G26" s="260"/>
      <c r="H26" s="260"/>
      <c r="I26" s="260"/>
      <c r="O26" s="260"/>
      <c r="P26" s="260"/>
      <c r="Q26" s="260"/>
      <c r="R26" s="260"/>
    </row>
    <row r="27" spans="1:33" x14ac:dyDescent="0.2">
      <c r="F27" s="49"/>
      <c r="G27" s="49"/>
      <c r="H27" s="49"/>
      <c r="I27" s="49"/>
    </row>
    <row r="28" spans="1:33" x14ac:dyDescent="0.2">
      <c r="F28" s="49"/>
      <c r="G28" s="49"/>
      <c r="H28" s="49"/>
      <c r="I28" s="49"/>
    </row>
    <row r="30" spans="1:33" s="98" customFormat="1" ht="15" customHeight="1" x14ac:dyDescent="0.3">
      <c r="B30" s="112"/>
      <c r="C30" s="252" t="s">
        <v>194</v>
      </c>
      <c r="D30" s="252"/>
      <c r="E30" s="252"/>
      <c r="F30" s="252"/>
      <c r="G30" s="252"/>
      <c r="H30" s="252"/>
      <c r="I30" s="252"/>
      <c r="J30" s="252"/>
      <c r="K30" s="252"/>
      <c r="L30" s="25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252" t="s">
        <v>193</v>
      </c>
      <c r="Y30" s="252"/>
      <c r="Z30" s="252"/>
      <c r="AA30" s="252"/>
      <c r="AB30" s="252"/>
      <c r="AC30" s="252"/>
      <c r="AD30" s="252"/>
      <c r="AE30" s="252"/>
      <c r="AF30" s="252"/>
      <c r="AG30" s="252"/>
    </row>
    <row r="31" spans="1:33" s="98" customFormat="1" ht="18.75" customHeight="1" x14ac:dyDescent="0.3">
      <c r="B31" s="112"/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99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252"/>
      <c r="Y31" s="252"/>
      <c r="Z31" s="252"/>
      <c r="AA31" s="252"/>
      <c r="AB31" s="252"/>
      <c r="AC31" s="252"/>
      <c r="AD31" s="252"/>
      <c r="AE31" s="252"/>
      <c r="AF31" s="252"/>
      <c r="AG31" s="252"/>
    </row>
    <row r="33" spans="1:1" x14ac:dyDescent="0.2">
      <c r="A33" s="48" t="s">
        <v>195</v>
      </c>
    </row>
  </sheetData>
  <mergeCells count="39">
    <mergeCell ref="O26:R26"/>
    <mergeCell ref="B21:AG21"/>
    <mergeCell ref="E12:E14"/>
    <mergeCell ref="F12:J13"/>
    <mergeCell ref="K12:K14"/>
    <mergeCell ref="M12:Q13"/>
    <mergeCell ref="B20:AG20"/>
    <mergeCell ref="AE11:AE12"/>
    <mergeCell ref="L11:L14"/>
    <mergeCell ref="AF11:AG11"/>
    <mergeCell ref="C30:L31"/>
    <mergeCell ref="X30:AG31"/>
    <mergeCell ref="B22:AG22"/>
    <mergeCell ref="B24:AG24"/>
    <mergeCell ref="F26:I26"/>
    <mergeCell ref="S11:X11"/>
    <mergeCell ref="Y11:AD11"/>
    <mergeCell ref="AG12:AG14"/>
    <mergeCell ref="AE13:AE14"/>
    <mergeCell ref="B19:AG19"/>
    <mergeCell ref="X12:X14"/>
    <mergeCell ref="Y12:AC13"/>
    <mergeCell ref="AD12:AD14"/>
    <mergeCell ref="AF12:AF14"/>
    <mergeCell ref="R12:R14"/>
    <mergeCell ref="S12:W13"/>
    <mergeCell ref="M11:R11"/>
    <mergeCell ref="A11:A14"/>
    <mergeCell ref="B11:B14"/>
    <mergeCell ref="C11:C12"/>
    <mergeCell ref="D11:D14"/>
    <mergeCell ref="C13:C14"/>
    <mergeCell ref="E11:K11"/>
    <mergeCell ref="AF10:AG10"/>
    <mergeCell ref="AE2:AG2"/>
    <mergeCell ref="A6:AG6"/>
    <mergeCell ref="A7:AG7"/>
    <mergeCell ref="A8:AG8"/>
    <mergeCell ref="A9:AG9"/>
  </mergeCells>
  <phoneticPr fontId="12" type="noConversion"/>
  <pageMargins left="0.31496062992125984" right="0.31496062992125984" top="0.94488188976377963" bottom="0.35433070866141736" header="0" footer="0"/>
  <pageSetup paperSize="9" scale="42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zoomScaleNormal="100" workbookViewId="0">
      <selection activeCell="D2" sqref="D2:E2"/>
    </sheetView>
  </sheetViews>
  <sheetFormatPr defaultRowHeight="12.75" x14ac:dyDescent="0.2"/>
  <cols>
    <col min="1" max="1" width="47.42578125" style="207" customWidth="1"/>
    <col min="2" max="2" width="17.7109375" style="217" customWidth="1"/>
    <col min="3" max="3" width="11.7109375" style="217" customWidth="1"/>
    <col min="4" max="4" width="17.5703125" style="217" customWidth="1"/>
    <col min="5" max="5" width="21.5703125" style="217" customWidth="1"/>
    <col min="6" max="16384" width="9.140625" style="207"/>
  </cols>
  <sheetData>
    <row r="1" spans="1:7" ht="18.75" x14ac:dyDescent="0.3">
      <c r="A1" s="208"/>
      <c r="B1" s="209"/>
      <c r="C1" s="209"/>
      <c r="D1" s="270" t="s">
        <v>236</v>
      </c>
      <c r="E1" s="270"/>
      <c r="F1" s="210"/>
      <c r="G1" s="210"/>
    </row>
    <row r="2" spans="1:7" ht="56.25" customHeight="1" x14ac:dyDescent="0.2">
      <c r="A2" s="211"/>
      <c r="B2" s="212"/>
      <c r="C2" s="212"/>
      <c r="D2" s="271" t="s">
        <v>233</v>
      </c>
      <c r="E2" s="272"/>
      <c r="F2" s="210"/>
      <c r="G2" s="210"/>
    </row>
    <row r="3" spans="1:7" ht="14.25" customHeight="1" x14ac:dyDescent="0.2">
      <c r="A3" s="211"/>
      <c r="B3" s="212"/>
      <c r="C3" s="212"/>
      <c r="D3" s="223"/>
      <c r="E3" s="224"/>
      <c r="F3" s="210"/>
      <c r="G3" s="210"/>
    </row>
    <row r="4" spans="1:7" ht="14.25" x14ac:dyDescent="0.2">
      <c r="A4" s="273" t="s">
        <v>228</v>
      </c>
      <c r="B4" s="273"/>
      <c r="C4" s="273"/>
      <c r="D4" s="273"/>
      <c r="E4" s="273"/>
    </row>
    <row r="5" spans="1:7" ht="14.25" x14ac:dyDescent="0.2">
      <c r="A5" s="273" t="s">
        <v>116</v>
      </c>
      <c r="B5" s="273"/>
      <c r="C5" s="273"/>
      <c r="D5" s="273"/>
      <c r="E5" s="273"/>
    </row>
    <row r="6" spans="1:7" ht="14.25" x14ac:dyDescent="0.2">
      <c r="A6" s="273" t="s">
        <v>230</v>
      </c>
      <c r="B6" s="273"/>
      <c r="C6" s="273"/>
      <c r="D6" s="273"/>
      <c r="E6" s="273"/>
    </row>
    <row r="7" spans="1:7" ht="15.75" x14ac:dyDescent="0.25">
      <c r="A7" s="213"/>
      <c r="B7" s="214"/>
      <c r="C7" s="214"/>
      <c r="D7" s="214"/>
      <c r="E7" s="214"/>
    </row>
    <row r="8" spans="1:7" ht="45" customHeight="1" x14ac:dyDescent="0.2">
      <c r="A8" s="274" t="s">
        <v>117</v>
      </c>
      <c r="B8" s="277" t="s">
        <v>231</v>
      </c>
      <c r="C8" s="277"/>
      <c r="D8" s="277"/>
      <c r="E8" s="277"/>
    </row>
    <row r="9" spans="1:7" ht="42" customHeight="1" x14ac:dyDescent="0.2">
      <c r="A9" s="275"/>
      <c r="B9" s="277" t="s">
        <v>118</v>
      </c>
      <c r="C9" s="277"/>
      <c r="D9" s="277"/>
      <c r="E9" s="277"/>
    </row>
    <row r="10" spans="1:7" ht="69" customHeight="1" x14ac:dyDescent="0.25">
      <c r="A10" s="276"/>
      <c r="B10" s="215" t="s">
        <v>224</v>
      </c>
      <c r="C10" s="215" t="s">
        <v>225</v>
      </c>
      <c r="D10" s="215" t="s">
        <v>226</v>
      </c>
      <c r="E10" s="215" t="s">
        <v>227</v>
      </c>
    </row>
    <row r="11" spans="1:7" ht="25.5" customHeight="1" x14ac:dyDescent="0.2">
      <c r="A11" s="231" t="s">
        <v>223</v>
      </c>
      <c r="B11" s="229">
        <f>C11+D11+E11</f>
        <v>20000</v>
      </c>
      <c r="C11" s="229">
        <f>SUM(C12:C12)</f>
        <v>0</v>
      </c>
      <c r="D11" s="229">
        <f>SUM(D12:D12)</f>
        <v>0</v>
      </c>
      <c r="E11" s="229">
        <f>SUM(E12:E12)</f>
        <v>20000</v>
      </c>
    </row>
    <row r="12" spans="1:7" ht="58.5" customHeight="1" x14ac:dyDescent="0.2">
      <c r="A12" s="225" t="s">
        <v>235</v>
      </c>
      <c r="B12" s="227">
        <f>C12+D12+E12</f>
        <v>20000</v>
      </c>
      <c r="C12" s="227">
        <v>0</v>
      </c>
      <c r="D12" s="227">
        <v>0</v>
      </c>
      <c r="E12" s="227">
        <v>20000</v>
      </c>
    </row>
    <row r="13" spans="1:7" ht="27.75" customHeight="1" x14ac:dyDescent="0.35">
      <c r="A13" s="232" t="s">
        <v>232</v>
      </c>
      <c r="B13" s="233">
        <f>C13+D13+E13</f>
        <v>32000</v>
      </c>
      <c r="C13" s="233">
        <f>C14</f>
        <v>0</v>
      </c>
      <c r="D13" s="233">
        <f>D14</f>
        <v>0</v>
      </c>
      <c r="E13" s="233">
        <f>E14</f>
        <v>32000</v>
      </c>
    </row>
    <row r="14" spans="1:7" ht="55.5" customHeight="1" x14ac:dyDescent="0.2">
      <c r="A14" s="225" t="s">
        <v>234</v>
      </c>
      <c r="B14" s="227">
        <f>C14+D14+E14</f>
        <v>32000</v>
      </c>
      <c r="C14" s="227">
        <v>0</v>
      </c>
      <c r="D14" s="227">
        <v>0</v>
      </c>
      <c r="E14" s="227">
        <v>32000</v>
      </c>
    </row>
    <row r="15" spans="1:7" s="230" customFormat="1" ht="18.75" x14ac:dyDescent="0.3">
      <c r="A15" s="228" t="s">
        <v>217</v>
      </c>
      <c r="B15" s="229">
        <f>C15+D15+E15</f>
        <v>52000</v>
      </c>
      <c r="C15" s="229">
        <f>C11+C13</f>
        <v>0</v>
      </c>
      <c r="D15" s="229">
        <f>D11+D13</f>
        <v>0</v>
      </c>
      <c r="E15" s="229">
        <f>E11+E13</f>
        <v>52000</v>
      </c>
    </row>
    <row r="16" spans="1:7" ht="57.75" customHeight="1" x14ac:dyDescent="0.2">
      <c r="A16" s="226"/>
      <c r="B16" s="268"/>
      <c r="C16" s="268"/>
      <c r="D16" s="268"/>
      <c r="E16" s="268"/>
    </row>
    <row r="17" spans="1:5" ht="34.15" customHeight="1" x14ac:dyDescent="0.2"/>
    <row r="18" spans="1:5" ht="33.75" customHeight="1" x14ac:dyDescent="0.2">
      <c r="A18" s="269" t="s">
        <v>229</v>
      </c>
      <c r="B18" s="269"/>
      <c r="C18" s="269"/>
      <c r="D18" s="269"/>
      <c r="E18" s="269"/>
    </row>
    <row r="19" spans="1:5" ht="15" x14ac:dyDescent="0.25">
      <c r="A19" s="218"/>
      <c r="B19" s="219"/>
      <c r="C19" s="219"/>
      <c r="D19" s="219"/>
      <c r="E19" s="219"/>
    </row>
    <row r="20" spans="1:5" ht="18.75" x14ac:dyDescent="0.3">
      <c r="A20" s="220"/>
      <c r="B20" s="221"/>
      <c r="C20" s="221"/>
      <c r="D20" s="221"/>
      <c r="E20" s="222"/>
    </row>
    <row r="21" spans="1:5" ht="15.75" x14ac:dyDescent="0.25">
      <c r="A21" s="216"/>
    </row>
    <row r="22" spans="1:5" ht="15.75" x14ac:dyDescent="0.25">
      <c r="A22" s="216"/>
    </row>
  </sheetData>
  <mergeCells count="10">
    <mergeCell ref="B16:E16"/>
    <mergeCell ref="A18:E18"/>
    <mergeCell ref="D1:E1"/>
    <mergeCell ref="D2:E2"/>
    <mergeCell ref="A4:E4"/>
    <mergeCell ref="A5:E5"/>
    <mergeCell ref="A6:E6"/>
    <mergeCell ref="A8:A10"/>
    <mergeCell ref="B8:E8"/>
    <mergeCell ref="B9:E9"/>
  </mergeCells>
  <pageMargins left="1.1811023622047245" right="0.39370078740157483" top="0.59055118110236227" bottom="0.59055118110236227" header="0" footer="0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Предприятия</vt:lpstr>
      <vt:lpstr>Данные</vt:lpstr>
      <vt:lpstr>Показники ОТГ</vt:lpstr>
      <vt:lpstr>ОТГ</vt:lpstr>
      <vt:lpstr>1КБ </vt:lpstr>
      <vt:lpstr>2КБ_каналізація</vt:lpstr>
      <vt:lpstr>2КБ_вода</vt:lpstr>
      <vt:lpstr>2КБ_культура</vt:lpstr>
      <vt:lpstr>Лист1</vt:lpstr>
      <vt:lpstr>'1КБ '!Заголовки_для_печати</vt:lpstr>
      <vt:lpstr>ОТГ!Заголовки_для_печати</vt:lpstr>
      <vt:lpstr>'Показники ОТГ'!Заголовки_для_печати</vt:lpstr>
      <vt:lpstr>'1КБ '!Область_печати</vt:lpstr>
      <vt:lpstr>'2КБ_каналізація'!Область_печати</vt:lpstr>
      <vt:lpstr>Лист1!Область_печати</vt:lpstr>
      <vt:lpstr>ОТГ!Область_печати</vt:lpstr>
      <vt:lpstr>'Показники ОТГ'!Область_печати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Master</cp:lastModifiedBy>
  <cp:lastPrinted>2023-12-14T12:38:56Z</cp:lastPrinted>
  <dcterms:created xsi:type="dcterms:W3CDTF">2012-10-21T11:38:04Z</dcterms:created>
  <dcterms:modified xsi:type="dcterms:W3CDTF">2025-08-13T08:52:38Z</dcterms:modified>
</cp:coreProperties>
</file>