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tabRatio="564" activeTab="0"/>
  </bookViews>
  <sheets>
    <sheet name="дод.1 до рішення ОТГ" sheetId="1" r:id="rId1"/>
  </sheets>
  <definedNames>
    <definedName name="_xlnm.Print_Titles" localSheetId="0">'дод.1 до рішення ОТГ'!$10:$11</definedName>
    <definedName name="_xlnm.Print_Area" localSheetId="0">'дод.1 до рішення ОТГ'!$A$1:$F$72</definedName>
  </definedNames>
  <calcPr fullCalcOnLoad="1"/>
</workbook>
</file>

<file path=xl/sharedStrings.xml><?xml version="1.0" encoding="utf-8"?>
<sst xmlns="http://schemas.openxmlformats.org/spreadsheetml/2006/main" count="116" uniqueCount="111">
  <si>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</si>
  <si>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</si>
  <si>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</si>
  <si>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11000000</t>
  </si>
  <si>
    <t>11010000</t>
  </si>
  <si>
    <t>13000000</t>
  </si>
  <si>
    <t>14000000</t>
  </si>
  <si>
    <t>НЕПОДАТКОВІ НАДХОДЖЕННЯ</t>
  </si>
  <si>
    <t>20000000</t>
  </si>
  <si>
    <t>Інші неподаткові надходження</t>
  </si>
  <si>
    <t>24000000</t>
  </si>
  <si>
    <t>РАЗОМ по податкових та неподаткових надходженнях</t>
  </si>
  <si>
    <t>90010100</t>
  </si>
  <si>
    <t>Офіційні трансферти</t>
  </si>
  <si>
    <t>40000000</t>
  </si>
  <si>
    <t>РАЗОМ ПО ЗАГАЛЬНОМУ ФОНДУ ДОХОДІВ</t>
  </si>
  <si>
    <t>Власні надходження бюджетних установ і організацій</t>
  </si>
  <si>
    <t>Разом по спеціальному фонду доходів</t>
  </si>
  <si>
    <t>ВСЬОГО ДОХОДІВ</t>
  </si>
  <si>
    <t>90010300</t>
  </si>
  <si>
    <t>41020100</t>
  </si>
  <si>
    <t>21110000</t>
  </si>
  <si>
    <t>25000000</t>
  </si>
  <si>
    <t>Звіт</t>
  </si>
  <si>
    <t>Адміністративні збори та платежі, доходи від некомерційної господарської діяльності</t>
  </si>
  <si>
    <t>22000000</t>
  </si>
  <si>
    <t>Субвенції</t>
  </si>
  <si>
    <t>41030000</t>
  </si>
  <si>
    <t>Загальний фонд</t>
  </si>
  <si>
    <t>Спеціальний фонд</t>
  </si>
  <si>
    <t>Плата за послуги, що надаються бюджетними установами згідно із законодавством</t>
  </si>
  <si>
    <t>25010000</t>
  </si>
  <si>
    <t>Інші джерела власних надходжень бюджетних установ</t>
  </si>
  <si>
    <t>25020000</t>
  </si>
  <si>
    <t>Податок та збір на доходи фізичних осіб</t>
  </si>
  <si>
    <t>41033900</t>
  </si>
  <si>
    <t>41034200</t>
  </si>
  <si>
    <t xml:space="preserve"> Доходи від власності та підприємницької діяльності</t>
  </si>
  <si>
    <t>21000000</t>
  </si>
  <si>
    <t xml:space="preserve">Надходження коштів від відшкодування втрат сільськогосподарського і лісогосподарського виробництва  </t>
  </si>
  <si>
    <t>Додаток 1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</si>
  <si>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</si>
  <si>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</si>
  <si>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Від органів державного управління  </t>
  </si>
  <si>
    <t>ККД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</si>
  <si>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</si>
  <si>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</si>
  <si>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13010000</t>
  </si>
  <si>
    <t>Рентна плата за користування надрами </t>
  </si>
  <si>
    <t>Внутрішні податки на товари та послуги  </t>
  </si>
  <si>
    <t>14020000</t>
  </si>
  <si>
    <t>14030000</t>
  </si>
  <si>
    <t>14040000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</si>
  <si>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</si>
  <si>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</si>
  <si>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</si>
  <si>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</si>
  <si>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18000000</t>
  </si>
  <si>
    <t>Податок на майно </t>
  </si>
  <si>
    <t>18010000</t>
  </si>
  <si>
    <t>18030000</t>
  </si>
  <si>
    <t>Туристичний збір </t>
  </si>
  <si>
    <t>18050000</t>
  </si>
  <si>
    <t>Єдиний податок  </t>
  </si>
  <si>
    <t>Доходи від власності та підприємницької діяльності  </t>
  </si>
  <si>
    <t>Інші надходження  </t>
  </si>
  <si>
    <t>Плата за надання адміністративних послуг</t>
  </si>
  <si>
    <t>22090000</t>
  </si>
  <si>
    <t>Державне мито</t>
  </si>
  <si>
    <t>Базова дотація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</si>
  <si>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</si>
  <si>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</si>
  <si>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41040000</t>
  </si>
  <si>
    <t>41040200</t>
  </si>
  <si>
    <t>41050000</t>
  </si>
  <si>
    <t>41051200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</si>
  <si>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</si>
  <si>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</si>
  <si>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</si>
  <si>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</si>
  <si>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</si>
  <si>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Т.І.Фоменко</t>
  </si>
  <si>
    <t>Інші податки та збори </t>
  </si>
  <si>
    <t>Екологічний податок </t>
  </si>
  <si>
    <t>Інші неподаткові надходження  </t>
  </si>
  <si>
    <t>ДОХОДИ (загальний фонд та спеціальний фонд)</t>
  </si>
  <si>
    <t xml:space="preserve"> про виконання сільського бюджету по доходах</t>
  </si>
  <si>
    <t>грн.</t>
  </si>
  <si>
    <t>Секретар ради</t>
  </si>
  <si>
    <t>Затверджено по бюджету з урахуванням змін на 2020 рік</t>
  </si>
  <si>
    <t>24060000</t>
  </si>
  <si>
    <t>41020000</t>
  </si>
  <si>
    <t>Дотації з державного бюджету місцевим бюджетам  </t>
  </si>
  <si>
    <t>Доходи від операцій з капіталом</t>
  </si>
  <si>
    <t>3000000</t>
  </si>
  <si>
    <t>3103000</t>
  </si>
  <si>
    <t>Кошти вд відчуження, що належить Автономній Республіці Крим та майна, що перебуває в комунальній власності</t>
  </si>
  <si>
    <t>Разом по спеціальному фонду доходів без урахування трансфертів</t>
  </si>
  <si>
    <t>13030000</t>
  </si>
  <si>
    <t>до рішення виконавчого комітету</t>
  </si>
  <si>
    <t>за 9 місяців 2020 року</t>
  </si>
  <si>
    <t>Відсоток виконання за 9 місяців 2020 року</t>
  </si>
  <si>
    <t>Затверджено по бюджету з урахуванням змін на 9 місяців                              2020 року</t>
  </si>
  <si>
    <t>Виконано за              за 9 місяців                           2020 року</t>
  </si>
  <si>
    <t>Субвенція з місцевого бюджету на забезпечення якісної, сучасної та доступної загальної середньої освіти “Нова українська школа” за рахунок  відповідної субвенції з державного бюджету</t>
  </si>
  <si>
    <t>41051400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</si>
  <si>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</si>
  <si>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</si>
  <si>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Надходження коштів пайової участі у розвитку  інфраструктури населенного пункту</t>
  </si>
  <si>
    <t>ПОДАТКОВІ НАДХОДЖЕННЯ  </t>
  </si>
  <si>
    <t xml:space="preserve">від 03.11.2020 № 1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</si>
</sst>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#,##0.0;[Red]#,##0.0"/>
    <numFmt numFmtId="198" formatCode="[$-422]d\ mmmm\ yyyy&quot; р.&quot;"/>
    <numFmt numFmtId="199" formatCode="#,##0;[Red]#,##0"/>
    <numFmt numFmtId="200" formatCode="d\ mmmm\,\ yyyy"/>
    <numFmt numFmtId="201" formatCode="#,##0.0"/>
    <numFmt numFmtId="202" formatCode="#0.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95" fontId="6" fillId="0" borderId="10" xfId="61" applyFont="1" applyBorder="1" applyAlignment="1">
      <alignment vertical="center" wrapText="1"/>
    </xf>
    <xf numFmtId="0" fontId="49" fillId="0" borderId="10" xfId="53" applyFont="1" applyBorder="1" applyAlignment="1">
      <alignment vertical="center" wrapText="1"/>
      <protection/>
    </xf>
    <xf numFmtId="0" fontId="50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horizontal="center" vertical="center" wrapText="1"/>
      <protection/>
    </xf>
    <xf numFmtId="202" fontId="49" fillId="0" borderId="10" xfId="53" applyNumberFormat="1" applyFont="1" applyBorder="1" applyAlignment="1">
      <alignment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202" fontId="50" fillId="0" borderId="10" xfId="53" applyNumberFormat="1" applyFont="1" applyBorder="1" applyAlignment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01" fontId="4" fillId="0" borderId="0" xfId="0" applyNumberFormat="1" applyFont="1" applyFill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201" fontId="7" fillId="0" borderId="11" xfId="0" applyNumberFormat="1" applyFont="1" applyFill="1" applyBorder="1" applyAlignment="1">
      <alignment vertical="center" wrapText="1"/>
    </xf>
    <xf numFmtId="201" fontId="6" fillId="0" borderId="11" xfId="0" applyNumberFormat="1" applyFont="1" applyFill="1" applyBorder="1" applyAlignment="1">
      <alignment vertical="center" wrapText="1"/>
    </xf>
    <xf numFmtId="195" fontId="7" fillId="0" borderId="10" xfId="61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201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201" fontId="6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207" fontId="9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49" fillId="0" borderId="10" xfId="53" applyNumberFormat="1" applyFont="1" applyBorder="1" applyAlignment="1">
      <alignment vertical="center" wrapText="1"/>
      <protection/>
    </xf>
    <xf numFmtId="4" fontId="50" fillId="0" borderId="10" xfId="53" applyNumberFormat="1" applyFont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" fontId="8" fillId="34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60" workbookViewId="0" topLeftCell="A1">
      <selection activeCell="B13" sqref="B13"/>
    </sheetView>
  </sheetViews>
  <sheetFormatPr defaultColWidth="9.00390625" defaultRowHeight="24.75" customHeight="1"/>
  <cols>
    <col min="1" max="1" width="70.75390625" style="14" customWidth="1"/>
    <col min="2" max="2" width="13.00390625" style="55" customWidth="1"/>
    <col min="3" max="4" width="20.125" style="29" customWidth="1"/>
    <col min="5" max="5" width="20.875" style="29" customWidth="1"/>
    <col min="6" max="6" width="16.125" style="46" customWidth="1"/>
    <col min="7" max="7" width="16.25390625" style="14" customWidth="1"/>
    <col min="8" max="8" width="16.375" style="29" customWidth="1"/>
    <col min="9" max="10" width="15.25390625" style="29" bestFit="1" customWidth="1"/>
    <col min="11" max="11" width="9.125" style="29" customWidth="1"/>
    <col min="12" max="16384" width="9.125" style="14" customWidth="1"/>
  </cols>
  <sheetData>
    <row r="1" spans="5:6" ht="24.75" customHeight="1">
      <c r="E1" s="53" t="s">
        <v>40</v>
      </c>
      <c r="F1" s="59"/>
    </row>
    <row r="2" spans="5:6" ht="24.75" customHeight="1">
      <c r="E2" s="73" t="s">
        <v>99</v>
      </c>
      <c r="F2" s="73"/>
    </row>
    <row r="3" spans="5:6" ht="24.75" customHeight="1">
      <c r="E3" s="73" t="s">
        <v>110</v>
      </c>
      <c r="F3" s="73"/>
    </row>
    <row r="4" ht="24.75" customHeight="1">
      <c r="E4" s="46"/>
    </row>
    <row r="6" spans="1:6" ht="24.75" customHeight="1">
      <c r="A6" s="74" t="s">
        <v>23</v>
      </c>
      <c r="B6" s="74"/>
      <c r="C6" s="74"/>
      <c r="D6" s="74"/>
      <c r="E6" s="74"/>
      <c r="F6" s="74"/>
    </row>
    <row r="7" spans="1:6" ht="24.75" customHeight="1">
      <c r="A7" s="74" t="s">
        <v>86</v>
      </c>
      <c r="B7" s="74"/>
      <c r="C7" s="74"/>
      <c r="D7" s="74"/>
      <c r="E7" s="74"/>
      <c r="F7" s="74"/>
    </row>
    <row r="8" spans="1:6" ht="24.75" customHeight="1">
      <c r="A8" s="74" t="s">
        <v>100</v>
      </c>
      <c r="B8" s="74"/>
      <c r="C8" s="74"/>
      <c r="D8" s="74"/>
      <c r="E8" s="74"/>
      <c r="F8" s="74"/>
    </row>
    <row r="9" ht="24.75" customHeight="1">
      <c r="F9" s="46" t="s">
        <v>87</v>
      </c>
    </row>
    <row r="10" spans="1:6" ht="24.75" customHeight="1">
      <c r="A10" s="75" t="s">
        <v>85</v>
      </c>
      <c r="B10" s="77" t="s">
        <v>44</v>
      </c>
      <c r="C10" s="79" t="s">
        <v>89</v>
      </c>
      <c r="D10" s="79" t="s">
        <v>102</v>
      </c>
      <c r="E10" s="79" t="s">
        <v>103</v>
      </c>
      <c r="F10" s="67" t="s">
        <v>101</v>
      </c>
    </row>
    <row r="11" spans="1:6" ht="57" customHeight="1">
      <c r="A11" s="76"/>
      <c r="B11" s="78"/>
      <c r="C11" s="80"/>
      <c r="D11" s="80"/>
      <c r="E11" s="80"/>
      <c r="F11" s="68"/>
    </row>
    <row r="12" spans="1:9" ht="24.75" customHeight="1">
      <c r="A12" s="69" t="s">
        <v>28</v>
      </c>
      <c r="B12" s="69"/>
      <c r="C12" s="69"/>
      <c r="D12" s="69"/>
      <c r="E12" s="69"/>
      <c r="F12" s="69"/>
      <c r="G12" s="30"/>
      <c r="H12" s="31"/>
      <c r="I12" s="31"/>
    </row>
    <row r="13" spans="1:11" s="33" customFormat="1" ht="24.75" customHeight="1">
      <c r="A13" s="15" t="s">
        <v>0</v>
      </c>
      <c r="B13" s="32" t="s">
        <v>1</v>
      </c>
      <c r="C13" s="47">
        <f>C14+C16+C19+C23</f>
        <v>88899400</v>
      </c>
      <c r="D13" s="47">
        <f>D14+D16+D19+D23</f>
        <v>61482000</v>
      </c>
      <c r="E13" s="47">
        <f>E14+E16+E19+E23</f>
        <v>62712327.27</v>
      </c>
      <c r="F13" s="48">
        <f>E13/D13%</f>
        <v>102.00111783936762</v>
      </c>
      <c r="H13" s="34"/>
      <c r="I13" s="34"/>
      <c r="J13" s="34"/>
      <c r="K13" s="34"/>
    </row>
    <row r="14" spans="1:11" s="33" customFormat="1" ht="36.75" customHeight="1">
      <c r="A14" s="3" t="s">
        <v>2</v>
      </c>
      <c r="B14" s="10" t="s">
        <v>3</v>
      </c>
      <c r="C14" s="25">
        <f>C15</f>
        <v>55274200</v>
      </c>
      <c r="D14" s="25">
        <f>D15</f>
        <v>37923000</v>
      </c>
      <c r="E14" s="25">
        <f>E15</f>
        <v>38573817.14</v>
      </c>
      <c r="F14" s="48">
        <f aca="true" t="shared" si="0" ref="F14:F69">E14/D14%</f>
        <v>101.7161541544709</v>
      </c>
      <c r="H14" s="34"/>
      <c r="I14" s="34"/>
      <c r="J14" s="34"/>
      <c r="K14" s="34"/>
    </row>
    <row r="15" spans="1:6" ht="24.75" customHeight="1">
      <c r="A15" s="4" t="s">
        <v>34</v>
      </c>
      <c r="B15" s="22" t="s">
        <v>4</v>
      </c>
      <c r="C15" s="21">
        <v>55274200</v>
      </c>
      <c r="D15" s="21">
        <v>37923000</v>
      </c>
      <c r="E15" s="21">
        <v>38573817.14</v>
      </c>
      <c r="F15" s="49">
        <f t="shared" si="0"/>
        <v>101.7161541544709</v>
      </c>
    </row>
    <row r="16" spans="1:11" s="33" customFormat="1" ht="31.5" customHeight="1">
      <c r="A16" s="27" t="s">
        <v>45</v>
      </c>
      <c r="B16" s="10" t="s">
        <v>5</v>
      </c>
      <c r="C16" s="25">
        <f>C17+C18</f>
        <v>57400</v>
      </c>
      <c r="D16" s="25">
        <f>D17+D18</f>
        <v>42900</v>
      </c>
      <c r="E16" s="25">
        <f>E17+E18</f>
        <v>45773.770000000004</v>
      </c>
      <c r="F16" s="48">
        <f t="shared" si="0"/>
        <v>106.69876456876457</v>
      </c>
      <c r="H16" s="34"/>
      <c r="I16" s="34"/>
      <c r="J16" s="34"/>
      <c r="K16" s="34"/>
    </row>
    <row r="17" spans="1:6" ht="24.75" customHeight="1">
      <c r="A17" s="26" t="s">
        <v>46</v>
      </c>
      <c r="B17" s="22" t="s">
        <v>47</v>
      </c>
      <c r="C17" s="21">
        <v>30000</v>
      </c>
      <c r="D17" s="21">
        <v>21500</v>
      </c>
      <c r="E17" s="21">
        <v>28545.96</v>
      </c>
      <c r="F17" s="49">
        <f t="shared" si="0"/>
        <v>132.7719069767442</v>
      </c>
    </row>
    <row r="18" spans="1:6" ht="24.75" customHeight="1">
      <c r="A18" s="26" t="s">
        <v>48</v>
      </c>
      <c r="B18" s="22" t="s">
        <v>98</v>
      </c>
      <c r="C18" s="21">
        <v>27400</v>
      </c>
      <c r="D18" s="21">
        <v>21400</v>
      </c>
      <c r="E18" s="21">
        <v>17227.81</v>
      </c>
      <c r="F18" s="49">
        <f t="shared" si="0"/>
        <v>80.50378504672898</v>
      </c>
    </row>
    <row r="19" spans="1:11" s="33" customFormat="1" ht="24.75" customHeight="1">
      <c r="A19" s="27" t="s">
        <v>49</v>
      </c>
      <c r="B19" s="10" t="s">
        <v>6</v>
      </c>
      <c r="C19" s="25">
        <f>C20+C21+C22</f>
        <v>3670000</v>
      </c>
      <c r="D19" s="25">
        <f>D20+D21+D22</f>
        <v>2628000</v>
      </c>
      <c r="E19" s="25">
        <f>E20+E21+E22</f>
        <v>2816312.8200000003</v>
      </c>
      <c r="F19" s="48">
        <f t="shared" si="0"/>
        <v>107.16563242009134</v>
      </c>
      <c r="H19" s="34"/>
      <c r="I19" s="34"/>
      <c r="J19" s="34"/>
      <c r="K19" s="34"/>
    </row>
    <row r="20" spans="1:6" ht="35.25" customHeight="1">
      <c r="A20" s="26" t="s">
        <v>53</v>
      </c>
      <c r="B20" s="22" t="s">
        <v>50</v>
      </c>
      <c r="C20" s="21">
        <v>420000</v>
      </c>
      <c r="D20" s="21">
        <v>308000</v>
      </c>
      <c r="E20" s="21">
        <v>339412.19</v>
      </c>
      <c r="F20" s="49">
        <f t="shared" si="0"/>
        <v>110.19876298701298</v>
      </c>
    </row>
    <row r="21" spans="1:6" ht="33.75" customHeight="1">
      <c r="A21" s="26" t="s">
        <v>54</v>
      </c>
      <c r="B21" s="22" t="s">
        <v>51</v>
      </c>
      <c r="C21" s="21">
        <v>1800000</v>
      </c>
      <c r="D21" s="21">
        <v>1250000</v>
      </c>
      <c r="E21" s="21">
        <v>1188150.34</v>
      </c>
      <c r="F21" s="49">
        <f t="shared" si="0"/>
        <v>95.05202720000001</v>
      </c>
    </row>
    <row r="22" spans="1:6" ht="35.25" customHeight="1">
      <c r="A22" s="26" t="s">
        <v>55</v>
      </c>
      <c r="B22" s="22" t="s">
        <v>52</v>
      </c>
      <c r="C22" s="21">
        <v>1450000</v>
      </c>
      <c r="D22" s="21">
        <v>1070000</v>
      </c>
      <c r="E22" s="21">
        <v>1288750.29</v>
      </c>
      <c r="F22" s="49">
        <f t="shared" si="0"/>
        <v>120.4439523364486</v>
      </c>
    </row>
    <row r="23" spans="1:11" s="33" customFormat="1" ht="24.75" customHeight="1">
      <c r="A23" s="27" t="s">
        <v>56</v>
      </c>
      <c r="B23" s="10" t="s">
        <v>57</v>
      </c>
      <c r="C23" s="25">
        <f>C24+C25+C26</f>
        <v>29897800</v>
      </c>
      <c r="D23" s="25">
        <f>D24+D25+D26</f>
        <v>20888100</v>
      </c>
      <c r="E23" s="25">
        <f>E24+E25+E26</f>
        <v>21276423.54</v>
      </c>
      <c r="F23" s="48">
        <f t="shared" si="0"/>
        <v>101.85906587961566</v>
      </c>
      <c r="H23" s="34"/>
      <c r="I23" s="34"/>
      <c r="J23" s="34"/>
      <c r="K23" s="34"/>
    </row>
    <row r="24" spans="1:6" ht="24.75" customHeight="1">
      <c r="A24" s="26" t="s">
        <v>58</v>
      </c>
      <c r="B24" s="22" t="s">
        <v>59</v>
      </c>
      <c r="C24" s="21">
        <v>15307800</v>
      </c>
      <c r="D24" s="21">
        <v>11063100</v>
      </c>
      <c r="E24" s="21">
        <v>10799625.76</v>
      </c>
      <c r="F24" s="49">
        <f t="shared" si="0"/>
        <v>97.61844112409722</v>
      </c>
    </row>
    <row r="25" spans="1:6" ht="24.75" customHeight="1">
      <c r="A25" s="26" t="s">
        <v>61</v>
      </c>
      <c r="B25" s="22" t="s">
        <v>60</v>
      </c>
      <c r="C25" s="21">
        <v>1180000</v>
      </c>
      <c r="D25" s="21">
        <v>930000</v>
      </c>
      <c r="E25" s="21">
        <v>470590.11</v>
      </c>
      <c r="F25" s="49">
        <f t="shared" si="0"/>
        <v>50.601087096774194</v>
      </c>
    </row>
    <row r="26" spans="1:6" ht="24.75" customHeight="1">
      <c r="A26" s="26" t="s">
        <v>63</v>
      </c>
      <c r="B26" s="22" t="s">
        <v>62</v>
      </c>
      <c r="C26" s="21">
        <v>13410000</v>
      </c>
      <c r="D26" s="21">
        <v>8895000</v>
      </c>
      <c r="E26" s="21">
        <v>10006207.67</v>
      </c>
      <c r="F26" s="49">
        <f t="shared" si="0"/>
        <v>112.49249769533445</v>
      </c>
    </row>
    <row r="27" spans="1:11" s="33" customFormat="1" ht="24.75" customHeight="1">
      <c r="A27" s="3" t="s">
        <v>7</v>
      </c>
      <c r="B27" s="10" t="s">
        <v>8</v>
      </c>
      <c r="C27" s="25">
        <f>C28+C30+C33</f>
        <v>52000</v>
      </c>
      <c r="D27" s="25">
        <f>D28+D30+D33</f>
        <v>37800</v>
      </c>
      <c r="E27" s="25">
        <f>E28+E30+E33</f>
        <v>117086.58</v>
      </c>
      <c r="F27" s="48">
        <f t="shared" si="0"/>
        <v>309.7528571428571</v>
      </c>
      <c r="H27" s="34"/>
      <c r="I27" s="34"/>
      <c r="J27" s="34"/>
      <c r="K27" s="34"/>
    </row>
    <row r="28" spans="1:11" s="33" customFormat="1" ht="24.75" customHeight="1">
      <c r="A28" s="26" t="s">
        <v>64</v>
      </c>
      <c r="B28" s="10" t="s">
        <v>38</v>
      </c>
      <c r="C28" s="25">
        <f>C29</f>
        <v>5000</v>
      </c>
      <c r="D28" s="25">
        <f>D29</f>
        <v>3800</v>
      </c>
      <c r="E28" s="25">
        <f>E29</f>
        <v>6511</v>
      </c>
      <c r="F28" s="48">
        <f t="shared" si="0"/>
        <v>171.3421052631579</v>
      </c>
      <c r="H28" s="34"/>
      <c r="I28" s="34"/>
      <c r="J28" s="34"/>
      <c r="K28" s="34"/>
    </row>
    <row r="29" spans="1:11" s="33" customFormat="1" ht="24.75" customHeight="1">
      <c r="A29" s="26" t="s">
        <v>65</v>
      </c>
      <c r="B29" s="35">
        <v>21080000</v>
      </c>
      <c r="C29" s="21">
        <v>5000</v>
      </c>
      <c r="D29" s="21">
        <v>3800</v>
      </c>
      <c r="E29" s="21">
        <v>6511</v>
      </c>
      <c r="F29" s="49">
        <f t="shared" si="0"/>
        <v>171.3421052631579</v>
      </c>
      <c r="H29" s="34"/>
      <c r="I29" s="34"/>
      <c r="J29" s="34"/>
      <c r="K29" s="34"/>
    </row>
    <row r="30" spans="1:6" ht="42" customHeight="1">
      <c r="A30" s="3" t="s">
        <v>24</v>
      </c>
      <c r="B30" s="10" t="s">
        <v>25</v>
      </c>
      <c r="C30" s="25">
        <f>C31+C32</f>
        <v>47000</v>
      </c>
      <c r="D30" s="25">
        <f>D31+D32</f>
        <v>34000</v>
      </c>
      <c r="E30" s="25">
        <f>E31+E32</f>
        <v>28563.13</v>
      </c>
      <c r="F30" s="48">
        <f t="shared" si="0"/>
        <v>84.00920588235294</v>
      </c>
    </row>
    <row r="31" spans="1:6" ht="24.75" customHeight="1">
      <c r="A31" s="26" t="s">
        <v>66</v>
      </c>
      <c r="B31" s="35">
        <v>22010000</v>
      </c>
      <c r="C31" s="21">
        <v>27500</v>
      </c>
      <c r="D31" s="21">
        <v>27500</v>
      </c>
      <c r="E31" s="21">
        <v>4992.43</v>
      </c>
      <c r="F31" s="49">
        <f t="shared" si="0"/>
        <v>18.15429090909091</v>
      </c>
    </row>
    <row r="32" spans="1:11" s="33" customFormat="1" ht="24.75" customHeight="1">
      <c r="A32" s="4" t="s">
        <v>68</v>
      </c>
      <c r="B32" s="22" t="s">
        <v>67</v>
      </c>
      <c r="C32" s="21">
        <v>19500</v>
      </c>
      <c r="D32" s="21">
        <v>6500</v>
      </c>
      <c r="E32" s="21">
        <v>23570.7</v>
      </c>
      <c r="F32" s="49">
        <f t="shared" si="0"/>
        <v>362.62615384615384</v>
      </c>
      <c r="H32" s="34"/>
      <c r="I32" s="34"/>
      <c r="J32" s="34"/>
      <c r="K32" s="34"/>
    </row>
    <row r="33" spans="1:11" s="33" customFormat="1" ht="24.75" customHeight="1">
      <c r="A33" s="3" t="s">
        <v>9</v>
      </c>
      <c r="B33" s="10" t="s">
        <v>10</v>
      </c>
      <c r="C33" s="25">
        <f>C34</f>
        <v>0</v>
      </c>
      <c r="D33" s="25">
        <f>D34</f>
        <v>0</v>
      </c>
      <c r="E33" s="25">
        <f>E34</f>
        <v>82012.45</v>
      </c>
      <c r="F33" s="48">
        <v>0</v>
      </c>
      <c r="H33" s="34"/>
      <c r="I33" s="34"/>
      <c r="J33" s="34"/>
      <c r="K33" s="34"/>
    </row>
    <row r="34" spans="1:11" s="33" customFormat="1" ht="24.75" customHeight="1">
      <c r="A34" s="4" t="s">
        <v>65</v>
      </c>
      <c r="B34" s="22" t="s">
        <v>90</v>
      </c>
      <c r="C34" s="21">
        <v>0</v>
      </c>
      <c r="D34" s="21">
        <v>0</v>
      </c>
      <c r="E34" s="21">
        <v>82012.45</v>
      </c>
      <c r="F34" s="49">
        <v>0</v>
      </c>
      <c r="H34" s="34"/>
      <c r="I34" s="34"/>
      <c r="J34" s="34"/>
      <c r="K34" s="34"/>
    </row>
    <row r="35" spans="1:6" ht="24.75" customHeight="1">
      <c r="A35" s="5" t="s">
        <v>11</v>
      </c>
      <c r="B35" s="10" t="s">
        <v>12</v>
      </c>
      <c r="C35" s="25">
        <f>SUM(C13,C27)</f>
        <v>88951400</v>
      </c>
      <c r="D35" s="25">
        <f>SUM(D13,D27)</f>
        <v>61519800</v>
      </c>
      <c r="E35" s="25">
        <f>SUM(E13,E27)</f>
        <v>62829413.85</v>
      </c>
      <c r="F35" s="48">
        <f t="shared" si="0"/>
        <v>102.12876805516274</v>
      </c>
    </row>
    <row r="36" spans="1:6" ht="24.75" customHeight="1">
      <c r="A36" s="3" t="s">
        <v>13</v>
      </c>
      <c r="B36" s="10" t="s">
        <v>14</v>
      </c>
      <c r="C36" s="25">
        <f>C37</f>
        <v>66093829</v>
      </c>
      <c r="D36" s="25">
        <f>D37</f>
        <v>47781864</v>
      </c>
      <c r="E36" s="25">
        <f>E37</f>
        <v>47711864</v>
      </c>
      <c r="F36" s="48">
        <f t="shared" si="0"/>
        <v>99.8535009015136</v>
      </c>
    </row>
    <row r="37" spans="1:6" ht="24.75" customHeight="1">
      <c r="A37" s="3" t="s">
        <v>43</v>
      </c>
      <c r="B37" s="10">
        <v>41000000</v>
      </c>
      <c r="C37" s="28">
        <f>C38+C40+C44+C46</f>
        <v>66093829</v>
      </c>
      <c r="D37" s="60">
        <f>D38+D40+D44+D46</f>
        <v>47781864</v>
      </c>
      <c r="E37" s="28">
        <f>E38+E40+E44+E46</f>
        <v>47711864</v>
      </c>
      <c r="F37" s="48">
        <f t="shared" si="0"/>
        <v>99.8535009015136</v>
      </c>
    </row>
    <row r="38" spans="1:6" ht="24.75" customHeight="1">
      <c r="A38" s="3" t="s">
        <v>92</v>
      </c>
      <c r="B38" s="10" t="s">
        <v>91</v>
      </c>
      <c r="C38" s="18">
        <f>C39</f>
        <v>1879800</v>
      </c>
      <c r="D38" s="18">
        <f>D39</f>
        <v>1410300</v>
      </c>
      <c r="E38" s="18">
        <f>E39</f>
        <v>1410300</v>
      </c>
      <c r="F38" s="48">
        <f t="shared" si="0"/>
        <v>100</v>
      </c>
    </row>
    <row r="39" spans="1:6" ht="24.75" customHeight="1">
      <c r="A39" s="4" t="s">
        <v>69</v>
      </c>
      <c r="B39" s="22" t="s">
        <v>20</v>
      </c>
      <c r="C39" s="20">
        <v>1879800</v>
      </c>
      <c r="D39" s="20">
        <v>1410300</v>
      </c>
      <c r="E39" s="20">
        <v>1410300</v>
      </c>
      <c r="F39" s="49">
        <f t="shared" si="0"/>
        <v>100</v>
      </c>
    </row>
    <row r="40" spans="1:6" ht="24.75" customHeight="1">
      <c r="A40" s="6" t="s">
        <v>26</v>
      </c>
      <c r="B40" s="10" t="s">
        <v>27</v>
      </c>
      <c r="C40" s="25">
        <f>C41+C42+C43</f>
        <v>57559600</v>
      </c>
      <c r="D40" s="25">
        <f>D41+D42+D43</f>
        <v>41694236</v>
      </c>
      <c r="E40" s="25">
        <f>E41+E42+E43</f>
        <v>41694236</v>
      </c>
      <c r="F40" s="48">
        <f t="shared" si="0"/>
        <v>100</v>
      </c>
    </row>
    <row r="41" spans="1:6" ht="24.75" customHeight="1">
      <c r="A41" s="26" t="s">
        <v>70</v>
      </c>
      <c r="B41" s="22" t="s">
        <v>35</v>
      </c>
      <c r="C41" s="23">
        <v>45963700</v>
      </c>
      <c r="D41" s="23">
        <v>33934100</v>
      </c>
      <c r="E41" s="23">
        <v>33934100</v>
      </c>
      <c r="F41" s="49">
        <f t="shared" si="0"/>
        <v>100</v>
      </c>
    </row>
    <row r="42" spans="1:6" ht="24.75" customHeight="1">
      <c r="A42" s="26" t="s">
        <v>71</v>
      </c>
      <c r="B42" s="22" t="s">
        <v>36</v>
      </c>
      <c r="C42" s="23">
        <v>3444900</v>
      </c>
      <c r="D42" s="23">
        <v>3444900</v>
      </c>
      <c r="E42" s="23">
        <v>3444900</v>
      </c>
      <c r="F42" s="49">
        <f t="shared" si="0"/>
        <v>100</v>
      </c>
    </row>
    <row r="43" spans="1:6" ht="39" customHeight="1">
      <c r="A43" s="61" t="s">
        <v>41</v>
      </c>
      <c r="B43" s="22" t="s">
        <v>42</v>
      </c>
      <c r="C43" s="23">
        <v>8151000</v>
      </c>
      <c r="D43" s="23">
        <v>4315236</v>
      </c>
      <c r="E43" s="23">
        <v>4315236</v>
      </c>
      <c r="F43" s="49">
        <f t="shared" si="0"/>
        <v>100</v>
      </c>
    </row>
    <row r="44" spans="1:6" ht="24.75" customHeight="1">
      <c r="A44" s="27" t="s">
        <v>76</v>
      </c>
      <c r="B44" s="10" t="s">
        <v>72</v>
      </c>
      <c r="C44" s="50">
        <f>C45</f>
        <v>4695832</v>
      </c>
      <c r="D44" s="50">
        <f>D45</f>
        <v>3529616</v>
      </c>
      <c r="E44" s="50">
        <f>E45</f>
        <v>3529616</v>
      </c>
      <c r="F44" s="48">
        <f t="shared" si="0"/>
        <v>99.99999999999999</v>
      </c>
    </row>
    <row r="45" spans="1:6" ht="61.5" customHeight="1">
      <c r="A45" s="26" t="s">
        <v>77</v>
      </c>
      <c r="B45" s="22" t="s">
        <v>73</v>
      </c>
      <c r="C45" s="36">
        <v>4695832</v>
      </c>
      <c r="D45" s="36">
        <v>3529616</v>
      </c>
      <c r="E45" s="36">
        <v>3529616</v>
      </c>
      <c r="F45" s="49">
        <f t="shared" si="0"/>
        <v>99.99999999999999</v>
      </c>
    </row>
    <row r="46" spans="1:11" s="33" customFormat="1" ht="24.75" customHeight="1">
      <c r="A46" s="27" t="s">
        <v>78</v>
      </c>
      <c r="B46" s="10" t="s">
        <v>74</v>
      </c>
      <c r="C46" s="50">
        <f>SUM(C47:C50)</f>
        <v>1958597</v>
      </c>
      <c r="D46" s="50">
        <f>SUM(D47:D50)</f>
        <v>1147712</v>
      </c>
      <c r="E46" s="50">
        <f>SUM(E47:E50)</f>
        <v>1077712</v>
      </c>
      <c r="F46" s="48">
        <f t="shared" si="0"/>
        <v>93.90090893882785</v>
      </c>
      <c r="H46" s="34"/>
      <c r="I46" s="34"/>
      <c r="J46" s="34"/>
      <c r="K46" s="34"/>
    </row>
    <row r="47" spans="1:11" s="33" customFormat="1" ht="57.75" customHeight="1">
      <c r="A47" s="26" t="s">
        <v>79</v>
      </c>
      <c r="B47" s="22" t="s">
        <v>75</v>
      </c>
      <c r="C47" s="36">
        <v>148400</v>
      </c>
      <c r="D47" s="36">
        <v>119194</v>
      </c>
      <c r="E47" s="36">
        <v>119194</v>
      </c>
      <c r="F47" s="49">
        <f t="shared" si="0"/>
        <v>100</v>
      </c>
      <c r="H47" s="34"/>
      <c r="I47" s="34"/>
      <c r="J47" s="34"/>
      <c r="K47" s="34"/>
    </row>
    <row r="48" spans="1:11" s="33" customFormat="1" ht="57.75" customHeight="1">
      <c r="A48" s="62" t="s">
        <v>104</v>
      </c>
      <c r="B48" s="22" t="s">
        <v>105</v>
      </c>
      <c r="C48" s="36">
        <v>687248</v>
      </c>
      <c r="D48" s="36">
        <v>613920</v>
      </c>
      <c r="E48" s="36">
        <v>613920</v>
      </c>
      <c r="F48" s="49">
        <f t="shared" si="0"/>
        <v>100</v>
      </c>
      <c r="H48" s="34"/>
      <c r="I48" s="34"/>
      <c r="J48" s="34"/>
      <c r="K48" s="34"/>
    </row>
    <row r="49" spans="1:11" s="33" customFormat="1" ht="57.75" customHeight="1">
      <c r="A49" s="62" t="s">
        <v>106</v>
      </c>
      <c r="B49" s="22" t="s">
        <v>107</v>
      </c>
      <c r="C49" s="36">
        <v>837949</v>
      </c>
      <c r="D49" s="36">
        <v>129598</v>
      </c>
      <c r="E49" s="36">
        <v>129598</v>
      </c>
      <c r="F49" s="49">
        <f t="shared" si="0"/>
        <v>100</v>
      </c>
      <c r="H49" s="34"/>
      <c r="I49" s="34"/>
      <c r="J49" s="34"/>
      <c r="K49" s="34"/>
    </row>
    <row r="50" spans="1:11" s="33" customFormat="1" ht="24.75" customHeight="1">
      <c r="A50" s="26" t="s">
        <v>80</v>
      </c>
      <c r="B50" s="24">
        <v>41053900</v>
      </c>
      <c r="C50" s="36">
        <v>285000</v>
      </c>
      <c r="D50" s="36">
        <v>285000</v>
      </c>
      <c r="E50" s="23">
        <v>215000</v>
      </c>
      <c r="F50" s="49">
        <f t="shared" si="0"/>
        <v>75.43859649122807</v>
      </c>
      <c r="H50" s="34"/>
      <c r="I50" s="34"/>
      <c r="J50" s="34"/>
      <c r="K50" s="34"/>
    </row>
    <row r="51" spans="1:11" s="33" customFormat="1" ht="24.75" customHeight="1">
      <c r="A51" s="3" t="s">
        <v>15</v>
      </c>
      <c r="B51" s="10"/>
      <c r="C51" s="25">
        <f>C35+C36</f>
        <v>155045229</v>
      </c>
      <c r="D51" s="25">
        <f>D35+D36</f>
        <v>109301664</v>
      </c>
      <c r="E51" s="25">
        <f>E35+E36</f>
        <v>110541277.85</v>
      </c>
      <c r="F51" s="48">
        <f t="shared" si="0"/>
        <v>101.13412166350918</v>
      </c>
      <c r="H51" s="34"/>
      <c r="I51" s="34"/>
      <c r="J51" s="34"/>
      <c r="K51" s="34"/>
    </row>
    <row r="52" spans="1:11" s="33" customFormat="1" ht="24.75" customHeight="1">
      <c r="A52" s="69" t="s">
        <v>29</v>
      </c>
      <c r="B52" s="69"/>
      <c r="C52" s="69"/>
      <c r="D52" s="69"/>
      <c r="E52" s="69"/>
      <c r="F52" s="69"/>
      <c r="H52" s="34"/>
      <c r="I52" s="34"/>
      <c r="J52" s="34"/>
      <c r="K52" s="34"/>
    </row>
    <row r="53" spans="1:11" s="33" customFormat="1" ht="24.75" customHeight="1">
      <c r="A53" s="37" t="s">
        <v>109</v>
      </c>
      <c r="B53" s="39">
        <v>10000000</v>
      </c>
      <c r="C53" s="63">
        <f aca="true" t="shared" si="1" ref="C53:E54">C54</f>
        <v>36500</v>
      </c>
      <c r="D53" s="63">
        <f t="shared" si="1"/>
        <v>27375</v>
      </c>
      <c r="E53" s="63">
        <f t="shared" si="1"/>
        <v>25432.91</v>
      </c>
      <c r="F53" s="48">
        <f t="shared" si="0"/>
        <v>92.90560730593607</v>
      </c>
      <c r="H53" s="34"/>
      <c r="I53" s="34"/>
      <c r="J53" s="34"/>
      <c r="K53" s="34"/>
    </row>
    <row r="54" spans="1:11" s="33" customFormat="1" ht="24.75" customHeight="1">
      <c r="A54" s="37" t="s">
        <v>82</v>
      </c>
      <c r="B54" s="39">
        <v>19000000</v>
      </c>
      <c r="C54" s="63">
        <f t="shared" si="1"/>
        <v>36500</v>
      </c>
      <c r="D54" s="63">
        <f t="shared" si="1"/>
        <v>27375</v>
      </c>
      <c r="E54" s="63">
        <f t="shared" si="1"/>
        <v>25432.91</v>
      </c>
      <c r="F54" s="48">
        <f t="shared" si="0"/>
        <v>92.90560730593607</v>
      </c>
      <c r="H54" s="34"/>
      <c r="I54" s="34"/>
      <c r="J54" s="34"/>
      <c r="K54" s="34"/>
    </row>
    <row r="55" spans="1:11" s="33" customFormat="1" ht="24.75" customHeight="1">
      <c r="A55" s="38" t="s">
        <v>83</v>
      </c>
      <c r="B55" s="41">
        <v>19010000</v>
      </c>
      <c r="C55" s="64">
        <v>36500</v>
      </c>
      <c r="D55" s="64">
        <v>27375</v>
      </c>
      <c r="E55" s="64">
        <v>25432.91</v>
      </c>
      <c r="F55" s="49">
        <f t="shared" si="0"/>
        <v>92.90560730593607</v>
      </c>
      <c r="H55" s="34"/>
      <c r="I55" s="34"/>
      <c r="J55" s="34"/>
      <c r="K55" s="34"/>
    </row>
    <row r="56" spans="1:11" s="33" customFormat="1" ht="24.75" customHeight="1">
      <c r="A56" s="3" t="s">
        <v>7</v>
      </c>
      <c r="B56" s="10" t="s">
        <v>8</v>
      </c>
      <c r="C56" s="25">
        <f>C62+C57</f>
        <v>2203487.09</v>
      </c>
      <c r="D56" s="25">
        <f>D62+D57</f>
        <v>1873612.0899999999</v>
      </c>
      <c r="E56" s="25">
        <f>E62+E57+E59</f>
        <v>1384318.0499999998</v>
      </c>
      <c r="F56" s="48">
        <f t="shared" si="0"/>
        <v>73.88498704659831</v>
      </c>
      <c r="H56" s="34"/>
      <c r="I56" s="34"/>
      <c r="J56" s="34"/>
      <c r="K56" s="34"/>
    </row>
    <row r="57" spans="1:6" ht="24.75" customHeight="1">
      <c r="A57" s="9" t="s">
        <v>37</v>
      </c>
      <c r="B57" s="10" t="s">
        <v>38</v>
      </c>
      <c r="C57" s="25">
        <f>C58</f>
        <v>0</v>
      </c>
      <c r="D57" s="25">
        <f>D58</f>
        <v>0</v>
      </c>
      <c r="E57" s="25">
        <f>E58</f>
        <v>7038</v>
      </c>
      <c r="F57" s="48">
        <v>0</v>
      </c>
    </row>
    <row r="58" spans="1:9" ht="39.75" customHeight="1">
      <c r="A58" s="11" t="s">
        <v>39</v>
      </c>
      <c r="B58" s="22" t="s">
        <v>21</v>
      </c>
      <c r="C58" s="21">
        <v>0</v>
      </c>
      <c r="D58" s="21">
        <v>0</v>
      </c>
      <c r="E58" s="21">
        <v>7038</v>
      </c>
      <c r="F58" s="49">
        <v>0</v>
      </c>
      <c r="G58" s="30"/>
      <c r="H58" s="31"/>
      <c r="I58" s="31"/>
    </row>
    <row r="59" spans="1:6" ht="24.75" customHeight="1">
      <c r="A59" s="37" t="s">
        <v>84</v>
      </c>
      <c r="B59" s="39">
        <v>24000000</v>
      </c>
      <c r="C59" s="40">
        <f>C60+C61</f>
        <v>0</v>
      </c>
      <c r="D59" s="40">
        <f>D60+D61</f>
        <v>0</v>
      </c>
      <c r="E59" s="63">
        <f>E60+E61</f>
        <v>36686.14</v>
      </c>
      <c r="F59" s="48">
        <v>0</v>
      </c>
    </row>
    <row r="60" spans="1:6" ht="24.75" customHeight="1">
      <c r="A60" s="38" t="s">
        <v>65</v>
      </c>
      <c r="B60" s="41">
        <v>24060000</v>
      </c>
      <c r="C60" s="42">
        <v>0</v>
      </c>
      <c r="D60" s="42">
        <v>0</v>
      </c>
      <c r="E60" s="64">
        <v>3406.16</v>
      </c>
      <c r="F60" s="48">
        <v>0</v>
      </c>
    </row>
    <row r="61" spans="1:6" ht="33" customHeight="1">
      <c r="A61" s="38" t="s">
        <v>108</v>
      </c>
      <c r="B61" s="41">
        <v>24170000</v>
      </c>
      <c r="C61" s="42">
        <v>0</v>
      </c>
      <c r="D61" s="42">
        <v>0</v>
      </c>
      <c r="E61" s="64">
        <v>33279.98</v>
      </c>
      <c r="F61" s="48">
        <v>0</v>
      </c>
    </row>
    <row r="62" spans="1:6" ht="24.75" customHeight="1">
      <c r="A62" s="6" t="s">
        <v>16</v>
      </c>
      <c r="B62" s="10" t="s">
        <v>22</v>
      </c>
      <c r="C62" s="25">
        <f>C63+C64</f>
        <v>2203487.09</v>
      </c>
      <c r="D62" s="25">
        <f>D63+D64</f>
        <v>1873612.0899999999</v>
      </c>
      <c r="E62" s="25">
        <f>E63+E64</f>
        <v>1340593.91</v>
      </c>
      <c r="F62" s="48">
        <f t="shared" si="0"/>
        <v>71.55130547860631</v>
      </c>
    </row>
    <row r="63" spans="1:6" ht="35.25" customHeight="1">
      <c r="A63" s="2" t="s">
        <v>30</v>
      </c>
      <c r="B63" s="22" t="s">
        <v>31</v>
      </c>
      <c r="C63" s="21">
        <v>1319500</v>
      </c>
      <c r="D63" s="21">
        <v>989625</v>
      </c>
      <c r="E63" s="21">
        <v>456606.82</v>
      </c>
      <c r="F63" s="49">
        <f t="shared" si="0"/>
        <v>46.139378047240115</v>
      </c>
    </row>
    <row r="64" spans="1:6" ht="24.75" customHeight="1">
      <c r="A64" s="2" t="s">
        <v>32</v>
      </c>
      <c r="B64" s="22" t="s">
        <v>33</v>
      </c>
      <c r="C64" s="21">
        <v>883987.09</v>
      </c>
      <c r="D64" s="21">
        <v>883987.09</v>
      </c>
      <c r="E64" s="21">
        <v>883987.09</v>
      </c>
      <c r="F64" s="49">
        <f t="shared" si="0"/>
        <v>100</v>
      </c>
    </row>
    <row r="65" spans="1:6" ht="24.75" customHeight="1">
      <c r="A65" s="57" t="s">
        <v>93</v>
      </c>
      <c r="B65" s="10" t="s">
        <v>94</v>
      </c>
      <c r="C65" s="25">
        <f>C66</f>
        <v>0</v>
      </c>
      <c r="D65" s="25">
        <f>D66</f>
        <v>0</v>
      </c>
      <c r="E65" s="25">
        <f>E66</f>
        <v>4200</v>
      </c>
      <c r="F65" s="48">
        <v>0</v>
      </c>
    </row>
    <row r="66" spans="1:6" ht="39" customHeight="1">
      <c r="A66" s="2" t="s">
        <v>96</v>
      </c>
      <c r="B66" s="22" t="s">
        <v>95</v>
      </c>
      <c r="C66" s="21">
        <v>0</v>
      </c>
      <c r="D66" s="58">
        <v>0</v>
      </c>
      <c r="E66" s="58">
        <v>4200</v>
      </c>
      <c r="F66" s="49">
        <v>0</v>
      </c>
    </row>
    <row r="67" spans="1:6" ht="24.75" customHeight="1">
      <c r="A67" s="6" t="s">
        <v>17</v>
      </c>
      <c r="B67" s="22"/>
      <c r="C67" s="25">
        <f>C53+C56+C65</f>
        <v>2239987.09</v>
      </c>
      <c r="D67" s="25">
        <f>D53+D56+D65</f>
        <v>1900987.0899999999</v>
      </c>
      <c r="E67" s="25">
        <f>E53+E56+E65</f>
        <v>1413950.9599999997</v>
      </c>
      <c r="F67" s="48">
        <f t="shared" si="0"/>
        <v>74.37982969153146</v>
      </c>
    </row>
    <row r="68" spans="1:6" ht="43.5" customHeight="1">
      <c r="A68" s="8" t="s">
        <v>97</v>
      </c>
      <c r="B68" s="22"/>
      <c r="C68" s="25">
        <f>C67</f>
        <v>2239987.09</v>
      </c>
      <c r="D68" s="25">
        <f>D67</f>
        <v>1900987.0899999999</v>
      </c>
      <c r="E68" s="25">
        <f>E67</f>
        <v>1413950.9599999997</v>
      </c>
      <c r="F68" s="48">
        <f t="shared" si="0"/>
        <v>74.37982969153146</v>
      </c>
    </row>
    <row r="69" spans="1:7" ht="24.75" customHeight="1">
      <c r="A69" s="6" t="s">
        <v>18</v>
      </c>
      <c r="B69" s="10" t="s">
        <v>19</v>
      </c>
      <c r="C69" s="25">
        <f>C51+C68</f>
        <v>157285216.09</v>
      </c>
      <c r="D69" s="25">
        <f>D51+D68</f>
        <v>111202651.09</v>
      </c>
      <c r="E69" s="25">
        <f>E51+E68</f>
        <v>111955228.80999999</v>
      </c>
      <c r="F69" s="48">
        <f t="shared" si="0"/>
        <v>100.67676239066539</v>
      </c>
      <c r="G69" s="29"/>
    </row>
    <row r="70" spans="1:11" s="33" customFormat="1" ht="24.75" customHeight="1">
      <c r="A70" s="16"/>
      <c r="B70" s="43"/>
      <c r="C70" s="51"/>
      <c r="D70" s="51"/>
      <c r="E70" s="51"/>
      <c r="F70" s="52"/>
      <c r="H70" s="34"/>
      <c r="I70" s="34"/>
      <c r="J70" s="34"/>
      <c r="K70" s="34"/>
    </row>
    <row r="71" spans="1:11" s="33" customFormat="1" ht="24.75" customHeight="1">
      <c r="A71" s="16"/>
      <c r="B71" s="43"/>
      <c r="C71" s="51"/>
      <c r="D71" s="51"/>
      <c r="E71" s="51"/>
      <c r="F71" s="52"/>
      <c r="H71" s="34"/>
      <c r="I71" s="34"/>
      <c r="J71" s="34"/>
      <c r="K71" s="34"/>
    </row>
    <row r="72" spans="1:11" s="44" customFormat="1" ht="24.75" customHeight="1">
      <c r="A72" s="70" t="s">
        <v>88</v>
      </c>
      <c r="B72" s="70"/>
      <c r="C72" s="13"/>
      <c r="D72" s="13"/>
      <c r="E72" s="71" t="s">
        <v>81</v>
      </c>
      <c r="F72" s="71"/>
      <c r="H72" s="12"/>
      <c r="I72" s="12"/>
      <c r="J72" s="12"/>
      <c r="K72" s="12"/>
    </row>
    <row r="73" spans="1:11" s="1" customFormat="1" ht="24.75" customHeight="1">
      <c r="A73" s="72"/>
      <c r="B73" s="72"/>
      <c r="C73" s="72"/>
      <c r="D73" s="72"/>
      <c r="E73" s="72"/>
      <c r="F73" s="72"/>
      <c r="H73" s="19"/>
      <c r="I73" s="19"/>
      <c r="J73" s="19"/>
      <c r="K73" s="19"/>
    </row>
    <row r="74" spans="1:6" ht="24.75" customHeight="1">
      <c r="A74" s="17"/>
      <c r="B74" s="56"/>
      <c r="C74" s="53"/>
      <c r="D74" s="53"/>
      <c r="E74" s="53"/>
      <c r="F74" s="54"/>
    </row>
    <row r="75" spans="1:7" ht="24.75" customHeight="1">
      <c r="A75" s="65"/>
      <c r="B75" s="65"/>
      <c r="C75" s="45"/>
      <c r="D75" s="45"/>
      <c r="E75" s="66"/>
      <c r="F75" s="66"/>
      <c r="G75" s="7"/>
    </row>
    <row r="76" spans="1:6" ht="24.75" customHeight="1">
      <c r="A76" s="17"/>
      <c r="B76" s="56"/>
      <c r="C76" s="53"/>
      <c r="D76" s="53"/>
      <c r="E76" s="53"/>
      <c r="F76" s="54"/>
    </row>
    <row r="77" spans="1:6" ht="24.75" customHeight="1">
      <c r="A77" s="17"/>
      <c r="B77" s="56"/>
      <c r="C77" s="53"/>
      <c r="D77" s="53"/>
      <c r="E77" s="53"/>
      <c r="F77" s="54"/>
    </row>
    <row r="78" spans="1:6" ht="24.75" customHeight="1">
      <c r="A78" s="17"/>
      <c r="B78" s="56"/>
      <c r="C78" s="53"/>
      <c r="D78" s="53"/>
      <c r="E78" s="53"/>
      <c r="F78" s="54"/>
    </row>
    <row r="79" spans="1:6" ht="24.75" customHeight="1">
      <c r="A79" s="17"/>
      <c r="B79" s="56"/>
      <c r="C79" s="53"/>
      <c r="D79" s="53"/>
      <c r="E79" s="53"/>
      <c r="F79" s="54"/>
    </row>
    <row r="80" spans="1:6" ht="24.75" customHeight="1">
      <c r="A80" s="17"/>
      <c r="B80" s="56"/>
      <c r="C80" s="53"/>
      <c r="D80" s="53"/>
      <c r="E80" s="53"/>
      <c r="F80" s="54"/>
    </row>
  </sheetData>
  <sheetProtection/>
  <mergeCells count="18">
    <mergeCell ref="E2:F2"/>
    <mergeCell ref="E3:F3"/>
    <mergeCell ref="A6:F6"/>
    <mergeCell ref="A7:F7"/>
    <mergeCell ref="A8:F8"/>
    <mergeCell ref="A10:A11"/>
    <mergeCell ref="B10:B11"/>
    <mergeCell ref="C10:C11"/>
    <mergeCell ref="E10:E11"/>
    <mergeCell ref="D10:D11"/>
    <mergeCell ref="A75:B75"/>
    <mergeCell ref="E75:F75"/>
    <mergeCell ref="F10:F11"/>
    <mergeCell ref="A12:F12"/>
    <mergeCell ref="A52:F52"/>
    <mergeCell ref="A72:B72"/>
    <mergeCell ref="E72:F72"/>
    <mergeCell ref="A73:F73"/>
  </mergeCells>
  <printOptions/>
  <pageMargins left="0.984251968503937" right="0.1968503937007874" top="0.4724409448818898" bottom="0.4724409448818898" header="0.31496062992125984" footer="0.275590551181102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Пользователь</cp:lastModifiedBy>
  <cp:lastPrinted>2020-10-29T13:30:40Z</cp:lastPrinted>
  <dcterms:created xsi:type="dcterms:W3CDTF">2001-04-11T04:59:02Z</dcterms:created>
  <dcterms:modified xsi:type="dcterms:W3CDTF">2020-11-03T12:46:27Z</dcterms:modified>
  <cp:category/>
  <cp:version/>
  <cp:contentType/>
  <cp:contentStatus/>
</cp:coreProperties>
</file>