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идатки (ЗФ+СФ)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N41" i="1" s="1"/>
  <c r="C41" i="1"/>
  <c r="B41" i="1"/>
  <c r="A41" i="1"/>
  <c r="H40" i="1"/>
  <c r="G40" i="1"/>
  <c r="F40" i="1"/>
  <c r="E40" i="1"/>
  <c r="D40" i="1"/>
  <c r="N40" i="1" s="1"/>
  <c r="C40" i="1"/>
  <c r="B40" i="1"/>
  <c r="A40" i="1"/>
  <c r="I39" i="1"/>
  <c r="H39" i="1"/>
  <c r="N39" i="1" s="1"/>
  <c r="G39" i="1"/>
  <c r="F39" i="1"/>
  <c r="L39" i="1" s="1"/>
  <c r="E39" i="1"/>
  <c r="N38" i="1"/>
  <c r="I38" i="1"/>
  <c r="H38" i="1"/>
  <c r="G38" i="1"/>
  <c r="F38" i="1"/>
  <c r="E38" i="1"/>
  <c r="D38" i="1"/>
  <c r="L38" i="1" s="1"/>
  <c r="I37" i="1"/>
  <c r="H37" i="1"/>
  <c r="N37" i="1" s="1"/>
  <c r="G37" i="1"/>
  <c r="F37" i="1"/>
  <c r="L37" i="1" s="1"/>
  <c r="E37" i="1"/>
  <c r="I36" i="1"/>
  <c r="H36" i="1"/>
  <c r="N36" i="1" s="1"/>
  <c r="G36" i="1"/>
  <c r="F36" i="1"/>
  <c r="L36" i="1" s="1"/>
  <c r="E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3" i="1"/>
  <c r="O33" i="1"/>
  <c r="N33" i="1"/>
  <c r="M33" i="1"/>
  <c r="L33" i="1"/>
  <c r="K33" i="1"/>
  <c r="J33" i="1"/>
  <c r="I33" i="1"/>
  <c r="H33" i="1"/>
  <c r="F33" i="1"/>
  <c r="E33" i="1"/>
  <c r="D33" i="1"/>
  <c r="C33" i="1"/>
  <c r="I32" i="1"/>
  <c r="H32" i="1"/>
  <c r="O32" i="1" s="1"/>
  <c r="G32" i="1"/>
  <c r="F32" i="1"/>
  <c r="K32" i="1" s="1"/>
  <c r="E32" i="1"/>
  <c r="D32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H29" i="1"/>
  <c r="P29" i="1" s="1"/>
  <c r="G29" i="1"/>
  <c r="F29" i="1"/>
  <c r="E29" i="1"/>
  <c r="D29" i="1"/>
  <c r="L29" i="1" s="1"/>
  <c r="C29" i="1"/>
  <c r="H28" i="1"/>
  <c r="P28" i="1" s="1"/>
  <c r="G28" i="1"/>
  <c r="F28" i="1"/>
  <c r="E28" i="1"/>
  <c r="D28" i="1"/>
  <c r="N28" i="1" s="1"/>
  <c r="C28" i="1"/>
  <c r="H27" i="1"/>
  <c r="G27" i="1"/>
  <c r="F27" i="1"/>
  <c r="E27" i="1"/>
  <c r="P27" i="1" s="1"/>
  <c r="D27" i="1"/>
  <c r="L27" i="1" s="1"/>
  <c r="C27" i="1"/>
  <c r="L26" i="1"/>
  <c r="H26" i="1"/>
  <c r="N26" i="1" s="1"/>
  <c r="G26" i="1"/>
  <c r="F26" i="1"/>
  <c r="E26" i="1"/>
  <c r="O26" i="1" s="1"/>
  <c r="P25" i="1"/>
  <c r="O25" i="1"/>
  <c r="N25" i="1"/>
  <c r="M25" i="1"/>
  <c r="L25" i="1"/>
  <c r="K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H22" i="1"/>
  <c r="G22" i="1"/>
  <c r="F22" i="1"/>
  <c r="E22" i="1"/>
  <c r="D22" i="1"/>
  <c r="L22" i="1" s="1"/>
  <c r="C22" i="1"/>
  <c r="L21" i="1"/>
  <c r="H21" i="1"/>
  <c r="G21" i="1"/>
  <c r="F21" i="1"/>
  <c r="E21" i="1"/>
  <c r="O21" i="1" s="1"/>
  <c r="D21" i="1"/>
  <c r="N21" i="1" s="1"/>
  <c r="C21" i="1"/>
  <c r="H20" i="1"/>
  <c r="G20" i="1"/>
  <c r="F20" i="1"/>
  <c r="E20" i="1"/>
  <c r="D20" i="1"/>
  <c r="L20" i="1" s="1"/>
  <c r="C20" i="1"/>
  <c r="L19" i="1"/>
  <c r="H19" i="1"/>
  <c r="G19" i="1"/>
  <c r="F19" i="1"/>
  <c r="E19" i="1"/>
  <c r="O19" i="1" s="1"/>
  <c r="D19" i="1"/>
  <c r="N19" i="1" s="1"/>
  <c r="C19" i="1"/>
  <c r="H18" i="1"/>
  <c r="G18" i="1"/>
  <c r="F18" i="1"/>
  <c r="E18" i="1"/>
  <c r="D18" i="1"/>
  <c r="L18" i="1" s="1"/>
  <c r="C18" i="1"/>
  <c r="L17" i="1"/>
  <c r="H17" i="1"/>
  <c r="G17" i="1"/>
  <c r="F17" i="1"/>
  <c r="E17" i="1"/>
  <c r="O17" i="1" s="1"/>
  <c r="D17" i="1"/>
  <c r="N17" i="1" s="1"/>
  <c r="C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H15" i="1"/>
  <c r="G15" i="1"/>
  <c r="F15" i="1"/>
  <c r="E15" i="1"/>
  <c r="D15" i="1"/>
  <c r="L15" i="1" s="1"/>
  <c r="C15" i="1"/>
  <c r="L14" i="1"/>
  <c r="H14" i="1"/>
  <c r="N14" i="1" s="1"/>
  <c r="G14" i="1"/>
  <c r="F14" i="1"/>
  <c r="E14" i="1"/>
  <c r="O14" i="1" s="1"/>
  <c r="H13" i="1"/>
  <c r="G13" i="1"/>
  <c r="F13" i="1"/>
  <c r="E13" i="1"/>
  <c r="D13" i="1"/>
  <c r="L13" i="1" s="1"/>
  <c r="C13" i="1"/>
  <c r="L12" i="1"/>
  <c r="H12" i="1"/>
  <c r="N12" i="1" s="1"/>
  <c r="G12" i="1"/>
  <c r="F12" i="1"/>
  <c r="E12" i="1"/>
  <c r="O12" i="1" s="1"/>
  <c r="H11" i="1"/>
  <c r="G11" i="1"/>
  <c r="F11" i="1"/>
  <c r="E11" i="1"/>
  <c r="D11" i="1"/>
  <c r="L11" i="1" s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I9" i="1"/>
  <c r="H9" i="1"/>
  <c r="G9" i="1"/>
  <c r="F9" i="1"/>
  <c r="E9" i="1"/>
  <c r="P9" i="1" s="1"/>
  <c r="D9" i="1"/>
  <c r="L9" i="1" s="1"/>
  <c r="C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H7" i="1"/>
  <c r="G7" i="1"/>
  <c r="F7" i="1"/>
  <c r="E7" i="1"/>
  <c r="D7" i="1"/>
  <c r="C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M32" i="1" l="1"/>
  <c r="P37" i="1"/>
  <c r="M39" i="1"/>
  <c r="D42" i="1"/>
  <c r="L42" i="1" s="1"/>
  <c r="F42" i="1"/>
  <c r="H42" i="1"/>
  <c r="P11" i="1"/>
  <c r="P12" i="1"/>
  <c r="P13" i="1"/>
  <c r="P14" i="1"/>
  <c r="P15" i="1"/>
  <c r="P17" i="1"/>
  <c r="P18" i="1"/>
  <c r="P19" i="1"/>
  <c r="P20" i="1"/>
  <c r="P21" i="1"/>
  <c r="P22" i="1"/>
  <c r="P26" i="1"/>
  <c r="O28" i="1"/>
  <c r="L28" i="1"/>
  <c r="P32" i="1"/>
  <c r="P39" i="1"/>
  <c r="P40" i="1"/>
  <c r="N42" i="1"/>
  <c r="N11" i="1"/>
  <c r="N13" i="1"/>
  <c r="N15" i="1"/>
  <c r="N18" i="1"/>
  <c r="N20" i="1"/>
  <c r="N22" i="1"/>
  <c r="N27" i="1"/>
  <c r="N29" i="1"/>
  <c r="K36" i="1"/>
  <c r="O36" i="1"/>
  <c r="O38" i="1"/>
  <c r="M38" i="1"/>
  <c r="K38" i="1"/>
  <c r="K40" i="1"/>
  <c r="O40" i="1"/>
  <c r="C42" i="1"/>
  <c r="E42" i="1"/>
  <c r="G42" i="1"/>
  <c r="I42" i="1"/>
  <c r="O9" i="1"/>
  <c r="M9" i="1"/>
  <c r="K9" i="1"/>
  <c r="O11" i="1"/>
  <c r="O13" i="1"/>
  <c r="O15" i="1"/>
  <c r="O18" i="1"/>
  <c r="O20" i="1"/>
  <c r="O22" i="1"/>
  <c r="O27" i="1"/>
  <c r="O29" i="1"/>
  <c r="N32" i="1"/>
  <c r="L32" i="1"/>
  <c r="P36" i="1"/>
  <c r="M36" i="1"/>
  <c r="O37" i="1"/>
  <c r="M37" i="1"/>
  <c r="K37" i="1"/>
  <c r="P38" i="1"/>
  <c r="K39" i="1"/>
  <c r="O39" i="1"/>
  <c r="M40" i="1"/>
  <c r="P41" i="1"/>
  <c r="O41" i="1"/>
  <c r="M41" i="1"/>
  <c r="K41" i="1"/>
  <c r="K11" i="1"/>
  <c r="M11" i="1"/>
  <c r="K12" i="1"/>
  <c r="M12" i="1"/>
  <c r="K13" i="1"/>
  <c r="M13" i="1"/>
  <c r="K14" i="1"/>
  <c r="M14" i="1"/>
  <c r="K15" i="1"/>
  <c r="M15" i="1"/>
  <c r="K17" i="1"/>
  <c r="M17" i="1"/>
  <c r="K18" i="1"/>
  <c r="M18" i="1"/>
  <c r="K19" i="1"/>
  <c r="M19" i="1"/>
  <c r="K20" i="1"/>
  <c r="M20" i="1"/>
  <c r="K21" i="1"/>
  <c r="M21" i="1"/>
  <c r="K22" i="1"/>
  <c r="M22" i="1"/>
  <c r="K26" i="1"/>
  <c r="M26" i="1"/>
  <c r="K27" i="1"/>
  <c r="M27" i="1"/>
  <c r="K28" i="1"/>
  <c r="M28" i="1"/>
  <c r="K29" i="1"/>
  <c r="M29" i="1"/>
  <c r="L40" i="1"/>
  <c r="L41" i="1"/>
  <c r="O42" i="1" l="1"/>
  <c r="M42" i="1"/>
  <c r="K42" i="1"/>
  <c r="P42" i="1"/>
</calcChain>
</file>

<file path=xl/sharedStrings.xml><?xml version="1.0" encoding="utf-8"?>
<sst xmlns="http://schemas.openxmlformats.org/spreadsheetml/2006/main" count="90" uniqueCount="90">
  <si>
    <t>Бюджет отг с. Пiщанка</t>
  </si>
  <si>
    <t>Аналіз видатків установ за 7 місяців 2019 року</t>
  </si>
  <si>
    <t>Загальний та спеціальний фонд</t>
  </si>
  <si>
    <t>Станом на 01.07.2019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</si>
  <si>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</si>
  <si>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</si>
  <si>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</si>
  <si>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</si>
  <si>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</si>
  <si>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</si>
  <si>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</si>
  <si>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</si>
  <si>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</si>
  <si>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</si>
  <si>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</si>
  <si>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</si>
  <si>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</si>
  <si>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</si>
  <si>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</si>
  <si>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</si>
  <si>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</si>
  <si>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</si>
  <si>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</si>
  <si>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</si>
  <si>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</si>
  <si>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</si>
  <si>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</si>
  <si>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</si>
  <si>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</si>
  <si>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</si>
  <si>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Інші заходи в галузі культури і мистецтва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</si>
  <si>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</si>
  <si>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</si>
  <si>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</si>
  <si>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</si>
  <si>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</si>
  <si>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</si>
  <si>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</si>
  <si>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</si>
  <si>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</si>
  <si>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</si>
  <si>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0117350</t>
  </si>
  <si>
    <t>Розроблення схем планування та забудови територій (містобудівної документації)</t>
  </si>
  <si>
    <t>0117362</t>
  </si>
  <si>
    <t>Виконання інвестиційних проектів в рамках формування інфраструктури об`єднаних територіальних громад</t>
  </si>
  <si>
    <t>Утримання та розвиток інших об`єктів транспортної інфраструктури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</si>
  <si>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</si>
  <si>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</si>
  <si>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</si>
  <si>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</si>
  <si>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0118120</t>
  </si>
  <si>
    <t>Заходи з організації рятування на водах</t>
  </si>
  <si>
    <t>0118130</t>
  </si>
  <si>
    <t>Забезпечення діяльності місцевої пожежної охорони</t>
  </si>
  <si>
    <t>0118230</t>
  </si>
  <si>
    <t>Інші заходи громадського порядку та безпеки</t>
  </si>
  <si>
    <t>0118330</t>
  </si>
  <si>
    <t>Інша діяльність у сфері екології та охорони природних ресурсів</t>
  </si>
  <si>
    <t>0118340</t>
  </si>
  <si>
    <t>Природоохоронні заходи за рахунок цільових фондів</t>
  </si>
  <si>
    <t>0118700</t>
  </si>
  <si>
    <t>Резервний фонд</t>
  </si>
  <si>
    <t>0119150</t>
  </si>
  <si>
    <t>Інші дотації з місцевого бюджету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</si>
  <si>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</si>
  <si>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</si>
  <si>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</si>
  <si>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</si>
  <si>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</si>
  <si>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</si>
  <si>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</si>
  <si>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</si>
  <si>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</si>
  <si>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</si>
  <si>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</si>
  <si>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</si>
  <si>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</si>
  <si>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</si>
  <si>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</si>
  <si>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</si>
  <si>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</si>
  <si>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</si>
  <si>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</si>
  <si>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Утримання та навчально-тренувальна робота комунальних дитячо-юнацьких спортивних шкіл</t>
  </si>
  <si>
    <t>0615041</t>
  </si>
  <si>
    <t>Утримання та фінансова підтримка спортивних споруд</t>
  </si>
  <si>
    <t xml:space="preserve"> </t>
  </si>
  <si>
    <t xml:space="preserve">Усього </t>
  </si>
  <si>
    <t xml:space="preserve">В.о. начальника фінансово-економічного відділу </t>
  </si>
  <si>
    <t>Т.В.  Гамота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</si>
</sst>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2" fontId="3" fillId="2" borderId="1" xfId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3" fontId="5" fillId="3" borderId="1" xfId="1" applyFont="1" applyFill="1" applyBorder="1" applyAlignment="1">
      <alignment vertical="center" wrapText="1"/>
    </xf>
    <xf numFmtId="2" fontId="5" fillId="3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/>
    <xf numFmtId="0" fontId="6" fillId="0" borderId="1" xfId="0" quotePrefix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2" fontId="6" fillId="0" borderId="1" xfId="0" quotePrefix="1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56;&#1048;&#1053;&#1040;\&#1047;&#1042;&#1048;&#1058;&#1048;\&#1047;&#1074;&#1110;&#1090;%20&#1085;&#1072;%2001.08.2019\&#1042;&#1080;&#1076;&#1072;&#1090;&#1082;&#1080;%20&#1085;&#1072;%2001.08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Ф"/>
      <sheetName val="Разом видатки"/>
      <sheetName val="ЗФ"/>
      <sheetName val="Платні послуги"/>
      <sheetName val="Інші джерела"/>
      <sheetName val="Інші кошти"/>
    </sheetNames>
    <sheetDataSet>
      <sheetData sheetId="0"/>
      <sheetData sheetId="1"/>
      <sheetData sheetId="2">
        <row r="6">
          <cell r="C6">
            <v>17442300</v>
          </cell>
          <cell r="D6">
            <v>17985300</v>
          </cell>
          <cell r="E6">
            <v>10461935</v>
          </cell>
          <cell r="F6">
            <v>8966713.6999999993</v>
          </cell>
          <cell r="G6">
            <v>0</v>
          </cell>
          <cell r="H6">
            <v>8931648.3300000001</v>
          </cell>
          <cell r="I6">
            <v>35065.36999999918</v>
          </cell>
          <cell r="J6">
            <v>0</v>
          </cell>
          <cell r="K6">
            <v>1495221.3000000007</v>
          </cell>
          <cell r="L6">
            <v>9018586.3000000007</v>
          </cell>
          <cell r="M6">
            <v>85.707985186296781</v>
          </cell>
          <cell r="N6">
            <v>9053651.6699999999</v>
          </cell>
          <cell r="O6">
            <v>1530286.67</v>
          </cell>
          <cell r="P6">
            <v>85.372814206932077</v>
          </cell>
        </row>
        <row r="7">
          <cell r="A7" t="str">
            <v>0110180</v>
          </cell>
          <cell r="B7" t="str">
            <v>Інша діяльність у сфері державного управління</v>
          </cell>
          <cell r="C7">
            <v>0</v>
          </cell>
          <cell r="D7">
            <v>10360</v>
          </cell>
          <cell r="E7">
            <v>10360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1506000</v>
          </cell>
          <cell r="E8">
            <v>376000</v>
          </cell>
          <cell r="F8">
            <v>376000</v>
          </cell>
          <cell r="G8">
            <v>0</v>
          </cell>
          <cell r="H8">
            <v>174838.33</v>
          </cell>
          <cell r="I8">
            <v>201161.67</v>
          </cell>
          <cell r="J8">
            <v>0</v>
          </cell>
          <cell r="K8">
            <v>0</v>
          </cell>
          <cell r="L8">
            <v>1130000</v>
          </cell>
          <cell r="M8">
            <v>100</v>
          </cell>
          <cell r="N8">
            <v>1331161.67</v>
          </cell>
          <cell r="O8">
            <v>201161.67</v>
          </cell>
          <cell r="P8">
            <v>46.499555851063832</v>
          </cell>
        </row>
        <row r="9">
          <cell r="C9">
            <v>600000</v>
          </cell>
          <cell r="D9">
            <v>684000</v>
          </cell>
          <cell r="E9">
            <v>624000</v>
          </cell>
          <cell r="F9">
            <v>374394.9</v>
          </cell>
          <cell r="G9">
            <v>0</v>
          </cell>
          <cell r="H9">
            <v>374274.11</v>
          </cell>
          <cell r="I9">
            <v>120.79000000003725</v>
          </cell>
        </row>
        <row r="10">
          <cell r="C10">
            <v>3249400</v>
          </cell>
          <cell r="D10">
            <v>3627001</v>
          </cell>
          <cell r="E10">
            <v>2295351</v>
          </cell>
          <cell r="F10">
            <v>1838378.78</v>
          </cell>
          <cell r="G10">
            <v>0</v>
          </cell>
          <cell r="H10">
            <v>1805200.5100000002</v>
          </cell>
          <cell r="I10">
            <v>33178.269999999786</v>
          </cell>
          <cell r="J10">
            <v>0</v>
          </cell>
          <cell r="K10">
            <v>456972.22</v>
          </cell>
          <cell r="L10">
            <v>1788622.22</v>
          </cell>
          <cell r="M10">
            <v>80.091401271526664</v>
          </cell>
          <cell r="N10">
            <v>1821800.4899999998</v>
          </cell>
          <cell r="O10">
            <v>490150.48999999976</v>
          </cell>
          <cell r="P10">
            <v>78.645946088419606</v>
          </cell>
        </row>
        <row r="11">
          <cell r="C11">
            <v>200000</v>
          </cell>
          <cell r="D11">
            <v>213000</v>
          </cell>
          <cell r="E11">
            <v>50500</v>
          </cell>
          <cell r="F11">
            <v>35766.660000000003</v>
          </cell>
          <cell r="G11">
            <v>0</v>
          </cell>
          <cell r="H11">
            <v>35766.660000000003</v>
          </cell>
        </row>
        <row r="12">
          <cell r="E12">
            <v>120000</v>
          </cell>
          <cell r="F12">
            <v>17995.939999999999</v>
          </cell>
          <cell r="G12">
            <v>0</v>
          </cell>
          <cell r="H12">
            <v>17995.939999999999</v>
          </cell>
        </row>
        <row r="13">
          <cell r="C13">
            <v>200000</v>
          </cell>
          <cell r="D13">
            <v>400000</v>
          </cell>
          <cell r="E13">
            <v>317000</v>
          </cell>
          <cell r="F13">
            <v>300000</v>
          </cell>
          <cell r="G13">
            <v>0</v>
          </cell>
          <cell r="H13">
            <v>300000</v>
          </cell>
        </row>
        <row r="14">
          <cell r="E14">
            <v>100000</v>
          </cell>
          <cell r="F14">
            <v>100000</v>
          </cell>
          <cell r="G14">
            <v>0</v>
          </cell>
          <cell r="H14">
            <v>100000</v>
          </cell>
        </row>
        <row r="15">
          <cell r="C15">
            <v>936500</v>
          </cell>
          <cell r="D15">
            <v>1973549.24</v>
          </cell>
          <cell r="E15">
            <v>1686169.24</v>
          </cell>
          <cell r="F15">
            <v>1536572.75</v>
          </cell>
          <cell r="G15">
            <v>0</v>
          </cell>
          <cell r="H15">
            <v>1536572.75</v>
          </cell>
        </row>
        <row r="16">
          <cell r="C16">
            <v>100000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120000</v>
          </cell>
          <cell r="E17">
            <v>120000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200000</v>
          </cell>
          <cell r="D18">
            <v>1801900</v>
          </cell>
          <cell r="E18">
            <v>1502900</v>
          </cell>
          <cell r="F18">
            <v>1250449.9100000001</v>
          </cell>
          <cell r="G18">
            <v>0</v>
          </cell>
          <cell r="H18">
            <v>1250449.9100000001</v>
          </cell>
        </row>
        <row r="19">
          <cell r="C19">
            <v>17500</v>
          </cell>
          <cell r="D19">
            <v>17500</v>
          </cell>
          <cell r="E19">
            <v>2500</v>
          </cell>
          <cell r="F19">
            <v>2500</v>
          </cell>
          <cell r="G19">
            <v>0</v>
          </cell>
          <cell r="H19">
            <v>2500</v>
          </cell>
        </row>
        <row r="20">
          <cell r="C20">
            <v>600000</v>
          </cell>
          <cell r="D20">
            <v>600000</v>
          </cell>
          <cell r="E20">
            <v>350000</v>
          </cell>
          <cell r="F20">
            <v>331954.3</v>
          </cell>
          <cell r="G20">
            <v>0</v>
          </cell>
          <cell r="H20">
            <v>331954.3</v>
          </cell>
        </row>
        <row r="21">
          <cell r="C21">
            <v>3483200</v>
          </cell>
          <cell r="D21">
            <v>3583500</v>
          </cell>
          <cell r="E21">
            <v>2191540</v>
          </cell>
          <cell r="F21">
            <v>2110683.5099999998</v>
          </cell>
          <cell r="G21">
            <v>0</v>
          </cell>
          <cell r="H21">
            <v>2110683.5099999998</v>
          </cell>
          <cell r="I21">
            <v>0</v>
          </cell>
          <cell r="J21">
            <v>0</v>
          </cell>
          <cell r="K21">
            <v>80856.490000000224</v>
          </cell>
          <cell r="L21">
            <v>1472816.4900000002</v>
          </cell>
          <cell r="M21">
            <v>96.310517261834136</v>
          </cell>
          <cell r="N21">
            <v>1472816.4900000002</v>
          </cell>
          <cell r="O21">
            <v>80856.490000000224</v>
          </cell>
          <cell r="P21">
            <v>96.310517261834136</v>
          </cell>
        </row>
        <row r="22">
          <cell r="C22">
            <v>0</v>
          </cell>
          <cell r="D22">
            <v>90000</v>
          </cell>
          <cell r="E22">
            <v>90000</v>
          </cell>
          <cell r="F22">
            <v>86663.65</v>
          </cell>
          <cell r="G22">
            <v>0</v>
          </cell>
          <cell r="H22">
            <v>86663.65</v>
          </cell>
          <cell r="I22">
            <v>0</v>
          </cell>
          <cell r="J22">
            <v>0</v>
          </cell>
          <cell r="K22">
            <v>3336.3500000000058</v>
          </cell>
          <cell r="L22">
            <v>3336.3500000000058</v>
          </cell>
          <cell r="M22">
            <v>96.292944444444444</v>
          </cell>
          <cell r="N22">
            <v>3336.3500000000058</v>
          </cell>
          <cell r="O22">
            <v>3336.3500000000058</v>
          </cell>
          <cell r="P22">
            <v>96.292944444444444</v>
          </cell>
        </row>
        <row r="23">
          <cell r="C23">
            <v>400000</v>
          </cell>
          <cell r="D23">
            <v>151500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6955400</v>
          </cell>
          <cell r="D24">
            <v>5700400</v>
          </cell>
          <cell r="E24">
            <v>3887700</v>
          </cell>
          <cell r="F24">
            <v>3887700</v>
          </cell>
          <cell r="G24">
            <v>0</v>
          </cell>
          <cell r="H24">
            <v>3887700</v>
          </cell>
        </row>
        <row r="25">
          <cell r="C25">
            <v>12874600</v>
          </cell>
          <cell r="D25">
            <v>12874700</v>
          </cell>
          <cell r="E25">
            <v>7510200</v>
          </cell>
          <cell r="F25">
            <v>7510200</v>
          </cell>
          <cell r="G25">
            <v>0</v>
          </cell>
          <cell r="H25">
            <v>7510200</v>
          </cell>
        </row>
        <row r="26">
          <cell r="C26">
            <v>110000</v>
          </cell>
          <cell r="D26">
            <v>701434</v>
          </cell>
          <cell r="E26">
            <v>497802</v>
          </cell>
          <cell r="F26">
            <v>347802</v>
          </cell>
          <cell r="G26">
            <v>0</v>
          </cell>
          <cell r="H26">
            <v>347802</v>
          </cell>
          <cell r="I26">
            <v>0</v>
          </cell>
          <cell r="J26">
            <v>0</v>
          </cell>
          <cell r="K26">
            <v>150000</v>
          </cell>
          <cell r="L26">
            <v>353632</v>
          </cell>
          <cell r="M26">
            <v>69.867537695710354</v>
          </cell>
          <cell r="N26">
            <v>353632</v>
          </cell>
          <cell r="O26">
            <v>150000</v>
          </cell>
          <cell r="P26">
            <v>69.867537695710354</v>
          </cell>
        </row>
        <row r="27">
          <cell r="C27">
            <v>561200</v>
          </cell>
          <cell r="D27">
            <v>561200</v>
          </cell>
          <cell r="E27">
            <v>323300</v>
          </cell>
          <cell r="F27">
            <v>279408.13</v>
          </cell>
          <cell r="G27">
            <v>0</v>
          </cell>
          <cell r="H27">
            <v>279408.13</v>
          </cell>
          <cell r="I27">
            <v>0</v>
          </cell>
          <cell r="J27">
            <v>0</v>
          </cell>
          <cell r="K27">
            <v>43891.869999999995</v>
          </cell>
          <cell r="L27">
            <v>281791.87</v>
          </cell>
          <cell r="M27">
            <v>86.42379523662234</v>
          </cell>
          <cell r="N27">
            <v>281791.87</v>
          </cell>
          <cell r="O27">
            <v>43891.869999999995</v>
          </cell>
          <cell r="P27">
            <v>86.42379523662234</v>
          </cell>
        </row>
        <row r="28">
          <cell r="C28">
            <v>15728500</v>
          </cell>
          <cell r="D28">
            <v>16398300</v>
          </cell>
          <cell r="E28">
            <v>9813600</v>
          </cell>
          <cell r="F28">
            <v>7974174.2500000009</v>
          </cell>
          <cell r="G28">
            <v>0</v>
          </cell>
          <cell r="H28">
            <v>7707898.4799999995</v>
          </cell>
          <cell r="I28">
            <v>266275.77000000142</v>
          </cell>
        </row>
        <row r="29">
          <cell r="C29">
            <v>57932500</v>
          </cell>
          <cell r="D29">
            <v>61551468</v>
          </cell>
          <cell r="E29">
            <v>41361029</v>
          </cell>
          <cell r="F29">
            <v>30856824.820000004</v>
          </cell>
          <cell r="H29">
            <v>30612116.879999999</v>
          </cell>
          <cell r="I29">
            <v>244707.94000000507</v>
          </cell>
          <cell r="J29">
            <v>0</v>
          </cell>
          <cell r="K29">
            <v>10504204.179999996</v>
          </cell>
          <cell r="L29">
            <v>30694643.179999996</v>
          </cell>
          <cell r="M29">
            <v>74.603619798724068</v>
          </cell>
          <cell r="N29">
            <v>30939351.120000001</v>
          </cell>
          <cell r="O29">
            <v>10748912.120000001</v>
          </cell>
          <cell r="P29">
            <v>74.011980891481201</v>
          </cell>
        </row>
        <row r="30">
          <cell r="C30">
            <v>427100</v>
          </cell>
          <cell r="D30">
            <v>478160</v>
          </cell>
          <cell r="E30">
            <v>329730</v>
          </cell>
          <cell r="F30">
            <v>260489.62</v>
          </cell>
          <cell r="G30">
            <v>0</v>
          </cell>
          <cell r="H30">
            <v>254190.27</v>
          </cell>
          <cell r="I30">
            <v>6299.3500000000058</v>
          </cell>
          <cell r="J30">
            <v>0</v>
          </cell>
          <cell r="K30">
            <v>69240.38</v>
          </cell>
          <cell r="L30">
            <v>217670.38</v>
          </cell>
          <cell r="M30">
            <v>79.000885573044613</v>
          </cell>
          <cell r="N30">
            <v>223969.73</v>
          </cell>
          <cell r="O30">
            <v>75539.73000000001</v>
          </cell>
          <cell r="P30">
            <v>77.090428532435624</v>
          </cell>
        </row>
        <row r="31">
          <cell r="C31">
            <v>1966100</v>
          </cell>
          <cell r="D31">
            <v>1966100</v>
          </cell>
          <cell r="E31">
            <v>1221900</v>
          </cell>
          <cell r="F31">
            <v>1101594.3600000001</v>
          </cell>
          <cell r="G31">
            <v>0</v>
          </cell>
          <cell r="H31">
            <v>1094917.71</v>
          </cell>
          <cell r="I31">
            <v>6676.6500000001397</v>
          </cell>
          <cell r="J31">
            <v>0</v>
          </cell>
          <cell r="K31">
            <v>120305.6399999999</v>
          </cell>
          <cell r="L31">
            <v>864505.6399999999</v>
          </cell>
          <cell r="M31">
            <v>90.15421556592193</v>
          </cell>
          <cell r="N31">
            <v>871182.29</v>
          </cell>
          <cell r="O31">
            <v>126982.29000000004</v>
          </cell>
          <cell r="P31">
            <v>89.607800147311551</v>
          </cell>
        </row>
        <row r="32">
          <cell r="E32">
            <v>5430</v>
          </cell>
          <cell r="F32">
            <v>1810</v>
          </cell>
          <cell r="G32">
            <v>0</v>
          </cell>
          <cell r="H32">
            <v>1810</v>
          </cell>
          <cell r="I32">
            <v>0</v>
          </cell>
        </row>
        <row r="33">
          <cell r="E33">
            <v>306000</v>
          </cell>
          <cell r="F33">
            <v>274221.09999999998</v>
          </cell>
          <cell r="G33">
            <v>0</v>
          </cell>
          <cell r="H33">
            <v>274221.09999999998</v>
          </cell>
          <cell r="I33">
            <v>0</v>
          </cell>
        </row>
        <row r="34">
          <cell r="D34">
            <v>620250</v>
          </cell>
          <cell r="E34">
            <v>254250</v>
          </cell>
          <cell r="F34">
            <v>87704.900000000009</v>
          </cell>
          <cell r="G34">
            <v>0</v>
          </cell>
          <cell r="H34">
            <v>87704.900000000009</v>
          </cell>
          <cell r="I34">
            <v>0</v>
          </cell>
        </row>
        <row r="35">
          <cell r="E35">
            <v>713820</v>
          </cell>
          <cell r="F35">
            <v>554452.41</v>
          </cell>
          <cell r="G35">
            <v>0</v>
          </cell>
          <cell r="H35">
            <v>546844.41</v>
          </cell>
          <cell r="I35">
            <v>7608</v>
          </cell>
        </row>
      </sheetData>
      <sheetData sheetId="3">
        <row r="6">
          <cell r="C6">
            <v>145000</v>
          </cell>
          <cell r="D6">
            <v>104790</v>
          </cell>
          <cell r="E6">
            <v>61127.5</v>
          </cell>
          <cell r="F6">
            <v>0</v>
          </cell>
          <cell r="G6">
            <v>0</v>
          </cell>
          <cell r="H6">
            <v>34141.089999999997</v>
          </cell>
          <cell r="J6">
            <v>0</v>
          </cell>
          <cell r="K6">
            <v>61127.5</v>
          </cell>
          <cell r="L6">
            <v>104790</v>
          </cell>
          <cell r="M6">
            <v>0</v>
          </cell>
          <cell r="N6">
            <v>70648.91</v>
          </cell>
          <cell r="O6">
            <v>26986.410000000003</v>
          </cell>
          <cell r="P6">
            <v>55.852259621283373</v>
          </cell>
        </row>
        <row r="7">
          <cell r="C7">
            <v>0</v>
          </cell>
          <cell r="D7">
            <v>40210</v>
          </cell>
          <cell r="E7">
            <v>23455.833333333332</v>
          </cell>
          <cell r="F7">
            <v>0</v>
          </cell>
          <cell r="G7">
            <v>0</v>
          </cell>
          <cell r="H7">
            <v>2843.5</v>
          </cell>
          <cell r="I7">
            <v>0</v>
          </cell>
          <cell r="J7">
            <v>0</v>
          </cell>
          <cell r="K7">
            <v>23455.833333333332</v>
          </cell>
          <cell r="L7">
            <v>40210</v>
          </cell>
          <cell r="M7">
            <v>0</v>
          </cell>
          <cell r="N7">
            <v>37366.5</v>
          </cell>
          <cell r="O7">
            <v>20612.333333333332</v>
          </cell>
          <cell r="P7">
            <v>12.122783955661349</v>
          </cell>
        </row>
        <row r="8">
          <cell r="C8">
            <v>0</v>
          </cell>
          <cell r="D8">
            <v>2000</v>
          </cell>
          <cell r="E8">
            <v>1166.6666666666665</v>
          </cell>
          <cell r="F8">
            <v>0</v>
          </cell>
          <cell r="G8">
            <v>0</v>
          </cell>
          <cell r="H8">
            <v>2000</v>
          </cell>
          <cell r="I8">
            <v>0</v>
          </cell>
          <cell r="J8">
            <v>0</v>
          </cell>
          <cell r="K8">
            <v>1166.6666666666665</v>
          </cell>
          <cell r="L8">
            <v>2000</v>
          </cell>
          <cell r="M8">
            <v>0</v>
          </cell>
          <cell r="N8">
            <v>0</v>
          </cell>
          <cell r="O8">
            <v>-833.33333333333348</v>
          </cell>
          <cell r="P8">
            <v>171.42857142857144</v>
          </cell>
        </row>
        <row r="9">
          <cell r="C9">
            <v>830000</v>
          </cell>
          <cell r="D9">
            <v>830000</v>
          </cell>
          <cell r="E9">
            <v>484166.66666666674</v>
          </cell>
          <cell r="F9">
            <v>0</v>
          </cell>
          <cell r="G9">
            <v>0</v>
          </cell>
          <cell r="H9">
            <v>410102.89</v>
          </cell>
          <cell r="I9">
            <v>0</v>
          </cell>
        </row>
        <row r="10">
          <cell r="C10">
            <v>350000</v>
          </cell>
          <cell r="D10">
            <v>350000</v>
          </cell>
          <cell r="E10">
            <v>204166.66666666669</v>
          </cell>
          <cell r="F10">
            <v>0</v>
          </cell>
          <cell r="H10">
            <v>64063.82</v>
          </cell>
          <cell r="I10">
            <v>0</v>
          </cell>
          <cell r="J10">
            <v>0</v>
          </cell>
          <cell r="K10">
            <v>204166.66666666669</v>
          </cell>
          <cell r="L10">
            <v>350000</v>
          </cell>
          <cell r="M10">
            <v>0</v>
          </cell>
          <cell r="N10">
            <v>285936.18</v>
          </cell>
          <cell r="O10">
            <v>140102.84666666668</v>
          </cell>
          <cell r="P10">
            <v>31.378197551020403</v>
          </cell>
        </row>
      </sheetData>
      <sheetData sheetId="4">
        <row r="6">
          <cell r="C6">
            <v>0</v>
          </cell>
          <cell r="D6">
            <v>16163</v>
          </cell>
          <cell r="E6">
            <v>9428.4166666666661</v>
          </cell>
          <cell r="F6">
            <v>0</v>
          </cell>
          <cell r="G6">
            <v>0</v>
          </cell>
          <cell r="H6">
            <v>16163</v>
          </cell>
          <cell r="I6">
            <v>0</v>
          </cell>
        </row>
        <row r="7">
          <cell r="C7">
            <v>0</v>
          </cell>
          <cell r="D7">
            <v>7301</v>
          </cell>
          <cell r="E7">
            <v>4258.9166666666661</v>
          </cell>
          <cell r="F7">
            <v>0</v>
          </cell>
          <cell r="H7">
            <v>7301</v>
          </cell>
          <cell r="I7">
            <v>0</v>
          </cell>
          <cell r="J7">
            <v>0</v>
          </cell>
          <cell r="K7">
            <v>4258.9166666666661</v>
          </cell>
          <cell r="L7">
            <v>7301</v>
          </cell>
          <cell r="M7">
            <v>0</v>
          </cell>
          <cell r="N7">
            <v>0</v>
          </cell>
          <cell r="O7">
            <v>-3042.0833333333339</v>
          </cell>
          <cell r="P7">
            <v>171.42857142857147</v>
          </cell>
        </row>
      </sheetData>
      <sheetData sheetId="5">
        <row r="6">
          <cell r="C6">
            <v>80000</v>
          </cell>
          <cell r="D6">
            <v>280000</v>
          </cell>
          <cell r="E6">
            <v>280000</v>
          </cell>
          <cell r="F6">
            <v>106682</v>
          </cell>
          <cell r="G6">
            <v>0</v>
          </cell>
          <cell r="H6">
            <v>106682</v>
          </cell>
          <cell r="J6">
            <v>0</v>
          </cell>
          <cell r="K6">
            <v>173318</v>
          </cell>
          <cell r="L6">
            <v>173318</v>
          </cell>
          <cell r="M6">
            <v>38.10071428571429</v>
          </cell>
          <cell r="N6">
            <v>173318</v>
          </cell>
          <cell r="O6">
            <v>173318</v>
          </cell>
          <cell r="P6">
            <v>38.10071428571429</v>
          </cell>
        </row>
        <row r="7">
          <cell r="C7">
            <v>200000</v>
          </cell>
          <cell r="D7">
            <v>197150</v>
          </cell>
          <cell r="E7">
            <v>197150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197150</v>
          </cell>
          <cell r="L7">
            <v>197150</v>
          </cell>
          <cell r="M7">
            <v>0</v>
          </cell>
          <cell r="N7">
            <v>197150</v>
          </cell>
          <cell r="O7">
            <v>197150</v>
          </cell>
          <cell r="P7">
            <v>0</v>
          </cell>
        </row>
        <row r="8">
          <cell r="C8">
            <v>0</v>
          </cell>
          <cell r="D8">
            <v>45346</v>
          </cell>
          <cell r="E8">
            <v>45346</v>
          </cell>
          <cell r="F8">
            <v>39950.019999999997</v>
          </cell>
          <cell r="G8">
            <v>0</v>
          </cell>
          <cell r="H8">
            <v>39950.019999999997</v>
          </cell>
        </row>
        <row r="9">
          <cell r="C9">
            <v>0</v>
          </cell>
          <cell r="D9">
            <v>537297</v>
          </cell>
          <cell r="E9">
            <v>537297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537297</v>
          </cell>
          <cell r="L9">
            <v>537297</v>
          </cell>
          <cell r="M9">
            <v>0</v>
          </cell>
          <cell r="N9">
            <v>537297</v>
          </cell>
          <cell r="O9">
            <v>537297</v>
          </cell>
          <cell r="P9">
            <v>0</v>
          </cell>
        </row>
        <row r="10">
          <cell r="C10">
            <v>0</v>
          </cell>
          <cell r="D10">
            <v>36000</v>
          </cell>
          <cell r="E10">
            <v>36000</v>
          </cell>
          <cell r="F10">
            <v>16000</v>
          </cell>
          <cell r="G10">
            <v>0</v>
          </cell>
          <cell r="H10">
            <v>16000</v>
          </cell>
        </row>
        <row r="11">
          <cell r="C11">
            <v>0</v>
          </cell>
          <cell r="D11">
            <v>4498700</v>
          </cell>
          <cell r="E11">
            <v>1612700</v>
          </cell>
          <cell r="F11">
            <v>0</v>
          </cell>
          <cell r="G11">
            <v>0</v>
          </cell>
          <cell r="H11">
            <v>0</v>
          </cell>
        </row>
        <row r="12">
          <cell r="D12">
            <v>20000</v>
          </cell>
          <cell r="E12">
            <v>20000</v>
          </cell>
          <cell r="F12">
            <v>18757</v>
          </cell>
          <cell r="G12">
            <v>0</v>
          </cell>
          <cell r="H12">
            <v>18757</v>
          </cell>
          <cell r="I12">
            <v>0</v>
          </cell>
          <cell r="J12">
            <v>0</v>
          </cell>
          <cell r="K12">
            <v>1243</v>
          </cell>
          <cell r="L12">
            <v>1243</v>
          </cell>
          <cell r="M12">
            <v>93.784999999999997</v>
          </cell>
          <cell r="N12">
            <v>1243</v>
          </cell>
          <cell r="O12">
            <v>1243</v>
          </cell>
          <cell r="P12">
            <v>93.784999999999997</v>
          </cell>
        </row>
        <row r="14">
          <cell r="E14">
            <v>172580</v>
          </cell>
          <cell r="F14">
            <v>155030</v>
          </cell>
          <cell r="G14">
            <v>0</v>
          </cell>
          <cell r="H14">
            <v>155030</v>
          </cell>
        </row>
        <row r="15">
          <cell r="D15">
            <v>23040</v>
          </cell>
          <cell r="E15">
            <v>23040</v>
          </cell>
          <cell r="F15">
            <v>23040</v>
          </cell>
          <cell r="G15">
            <v>0</v>
          </cell>
          <cell r="H15">
            <v>23040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100</v>
          </cell>
          <cell r="N15">
            <v>0</v>
          </cell>
          <cell r="O15">
            <v>0</v>
          </cell>
          <cell r="P15">
            <v>100</v>
          </cell>
        </row>
        <row r="16">
          <cell r="D16">
            <v>40000</v>
          </cell>
          <cell r="E16">
            <v>40000</v>
          </cell>
          <cell r="F16">
            <v>40000</v>
          </cell>
          <cell r="G16">
            <v>0</v>
          </cell>
          <cell r="H16">
            <v>40000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100</v>
          </cell>
          <cell r="N16">
            <v>0</v>
          </cell>
          <cell r="O16">
            <v>0</v>
          </cell>
          <cell r="P16">
            <v>100</v>
          </cell>
        </row>
        <row r="17">
          <cell r="C17">
            <v>0</v>
          </cell>
          <cell r="D17">
            <v>1328906</v>
          </cell>
          <cell r="E17">
            <v>1131496</v>
          </cell>
          <cell r="F17">
            <v>312405.73</v>
          </cell>
          <cell r="H17">
            <v>312405.73</v>
          </cell>
          <cell r="I17">
            <v>0</v>
          </cell>
          <cell r="J17">
            <v>0</v>
          </cell>
          <cell r="K17">
            <v>819090.27</v>
          </cell>
          <cell r="L17">
            <v>1016500.27</v>
          </cell>
          <cell r="M17">
            <v>27.609972107722868</v>
          </cell>
          <cell r="N17">
            <v>1016500.27</v>
          </cell>
          <cell r="O17">
            <v>819090.27</v>
          </cell>
          <cell r="P17">
            <v>27.609972107722868</v>
          </cell>
        </row>
        <row r="18">
          <cell r="C18">
            <v>50000</v>
          </cell>
          <cell r="D18">
            <v>50000</v>
          </cell>
          <cell r="E18">
            <v>50000</v>
          </cell>
          <cell r="F18">
            <v>50000</v>
          </cell>
          <cell r="G18">
            <v>0</v>
          </cell>
          <cell r="H18">
            <v>50000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100</v>
          </cell>
          <cell r="N18">
            <v>0</v>
          </cell>
          <cell r="O18">
            <v>0</v>
          </cell>
          <cell r="P18">
            <v>100</v>
          </cell>
        </row>
        <row r="19">
          <cell r="C19">
            <v>60000</v>
          </cell>
          <cell r="D19">
            <v>79200</v>
          </cell>
          <cell r="E19">
            <v>79200</v>
          </cell>
          <cell r="F19">
            <v>79200</v>
          </cell>
          <cell r="G19">
            <v>0</v>
          </cell>
          <cell r="H19">
            <v>64198</v>
          </cell>
          <cell r="I19">
            <v>15002</v>
          </cell>
          <cell r="J19">
            <v>0</v>
          </cell>
          <cell r="K19">
            <v>0</v>
          </cell>
          <cell r="L19">
            <v>0</v>
          </cell>
          <cell r="M19">
            <v>100</v>
          </cell>
          <cell r="N19">
            <v>15002</v>
          </cell>
          <cell r="O19">
            <v>15002</v>
          </cell>
          <cell r="P19">
            <v>81.058080808080817</v>
          </cell>
        </row>
        <row r="20">
          <cell r="A20" t="str">
            <v>0617362</v>
          </cell>
          <cell r="B20" t="str">
            <v>Виконання інвестиційних проектів в рамках формування інфраструктури об`єднаних територіальних громад</v>
          </cell>
          <cell r="C20">
            <v>0</v>
          </cell>
          <cell r="D20">
            <v>1424600</v>
          </cell>
          <cell r="E20">
            <v>1019300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0617363</v>
          </cell>
          <cell r="B21" t="str">
            <v>Виконання інвестиційних проектів в рамках здійснення заходів щодо соціально-економічного розвитку окремих територій</v>
          </cell>
          <cell r="C21">
            <v>0</v>
          </cell>
          <cell r="D21">
            <v>148490</v>
          </cell>
          <cell r="E21">
            <v>148490</v>
          </cell>
          <cell r="F21">
            <v>0</v>
          </cell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I59" sqref="I59"/>
    </sheetView>
  </sheetViews>
  <sheetFormatPr defaultRowHeight="15" x14ac:dyDescent="0.25"/>
  <cols>
    <col min="1" max="1" width="10.7109375" customWidth="1"/>
    <col min="2" max="2" width="34.28515625" customWidth="1"/>
    <col min="3" max="3" width="16.85546875" customWidth="1"/>
    <col min="4" max="6" width="15.7109375" customWidth="1"/>
    <col min="7" max="7" width="9.28515625" customWidth="1"/>
    <col min="8" max="8" width="15.7109375" customWidth="1"/>
    <col min="9" max="9" width="13.5703125" customWidth="1"/>
    <col min="10" max="10" width="7.7109375" customWidth="1"/>
    <col min="11" max="11" width="15.28515625" customWidth="1"/>
    <col min="12" max="12" width="18.85546875" customWidth="1"/>
    <col min="13" max="13" width="8.5703125" customWidth="1"/>
    <col min="14" max="14" width="15.140625" customWidth="1"/>
    <col min="15" max="15" width="14.5703125" customWidth="1"/>
    <col min="16" max="16" width="12.85546875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1"/>
      <c r="P2" s="1"/>
    </row>
    <row r="3" spans="1:16" x14ac:dyDescent="0.2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1"/>
    </row>
    <row r="4" spans="1:16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4</v>
      </c>
      <c r="M4" s="1"/>
      <c r="N4" s="1"/>
      <c r="O4" s="1"/>
      <c r="P4" s="1"/>
    </row>
    <row r="5" spans="1:16" s="4" customFormat="1" ht="89.25" x14ac:dyDescent="0.2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3" t="s">
        <v>18</v>
      </c>
      <c r="O5" s="3" t="s">
        <v>19</v>
      </c>
      <c r="P5" s="3" t="s">
        <v>20</v>
      </c>
    </row>
    <row r="6" spans="1:16" ht="76.5" x14ac:dyDescent="0.25">
      <c r="A6" s="5" t="s">
        <v>21</v>
      </c>
      <c r="B6" s="6" t="s">
        <v>22</v>
      </c>
      <c r="C6" s="7">
        <f>[1]ЗФ!C6+'[1]Платні послуги'!C6+'[1]Інші кошти'!C6</f>
        <v>17667300</v>
      </c>
      <c r="D6" s="8">
        <f>[1]ЗФ!D6+'[1]Платні послуги'!D6+'[1]Інші кошти'!D6</f>
        <v>18370090</v>
      </c>
      <c r="E6" s="9">
        <f>[1]ЗФ!E6+'[1]Платні послуги'!E6+'[1]Інші кошти'!E6</f>
        <v>10803062.5</v>
      </c>
      <c r="F6" s="9">
        <f>[1]ЗФ!F6+'[1]Платні послуги'!F6+'[1]Інші кошти'!F6</f>
        <v>9073395.6999999993</v>
      </c>
      <c r="G6" s="9">
        <f>[1]ЗФ!G6+'[1]Платні послуги'!G6+'[1]Інші кошти'!G6</f>
        <v>0</v>
      </c>
      <c r="H6" s="9">
        <f>[1]ЗФ!H6+'[1]Платні послуги'!H6+'[1]Інші кошти'!H6</f>
        <v>9072471.4199999999</v>
      </c>
      <c r="I6" s="9">
        <f>[1]ЗФ!I6</f>
        <v>35065.36999999918</v>
      </c>
      <c r="J6" s="7">
        <f>[1]ЗФ!J6+'[1]Платні послуги'!J6+'[1]Інші кошти'!J6</f>
        <v>0</v>
      </c>
      <c r="K6" s="7">
        <f>[1]ЗФ!K6+'[1]Платні послуги'!K6+'[1]Інші кошти'!K6</f>
        <v>1729666.8000000007</v>
      </c>
      <c r="L6" s="7">
        <f>[1]ЗФ!L6+'[1]Платні послуги'!L6+'[1]Інші кошти'!L6</f>
        <v>9296694.3000000007</v>
      </c>
      <c r="M6" s="7">
        <f>[1]ЗФ!M6+'[1]Платні послуги'!M6+'[1]Інші кошти'!M6</f>
        <v>123.80869947201107</v>
      </c>
      <c r="N6" s="7">
        <f>[1]ЗФ!N6+'[1]Платні послуги'!N6+'[1]Інші кошти'!N6</f>
        <v>9297618.5800000001</v>
      </c>
      <c r="O6" s="7">
        <f>[1]ЗФ!O6+'[1]Платні послуги'!O6+'[1]Інші кошти'!O6</f>
        <v>1730591.0799999998</v>
      </c>
      <c r="P6" s="7">
        <f>[1]ЗФ!P6+'[1]Платні послуги'!P6+'[1]Інші кошти'!P6</f>
        <v>179.32578811392972</v>
      </c>
    </row>
    <row r="7" spans="1:16" ht="25.5" x14ac:dyDescent="0.25">
      <c r="A7" s="5" t="str">
        <f>[1]ЗФ!A7</f>
        <v>0110180</v>
      </c>
      <c r="B7" s="5" t="str">
        <f>[1]ЗФ!B7</f>
        <v>Інша діяльність у сфері державного управління</v>
      </c>
      <c r="C7" s="5">
        <f>[1]ЗФ!C7</f>
        <v>0</v>
      </c>
      <c r="D7" s="10">
        <f>[1]ЗФ!D7</f>
        <v>10360</v>
      </c>
      <c r="E7" s="11">
        <f>[1]ЗФ!E7</f>
        <v>10360</v>
      </c>
      <c r="F7" s="10">
        <f>[1]ЗФ!F7</f>
        <v>0</v>
      </c>
      <c r="G7" s="10">
        <f>[1]ЗФ!G7</f>
        <v>0</v>
      </c>
      <c r="H7" s="10">
        <f>[1]ЗФ!H7</f>
        <v>0</v>
      </c>
      <c r="I7" s="8"/>
      <c r="J7" s="7"/>
      <c r="K7" s="7"/>
      <c r="L7" s="7"/>
      <c r="M7" s="7"/>
      <c r="N7" s="7"/>
      <c r="O7" s="7"/>
      <c r="P7" s="7"/>
    </row>
    <row r="8" spans="1:16" ht="51" x14ac:dyDescent="0.25">
      <c r="A8" s="5" t="s">
        <v>23</v>
      </c>
      <c r="B8" s="6" t="s">
        <v>24</v>
      </c>
      <c r="C8" s="7">
        <f>[1]ЗФ!C8</f>
        <v>0</v>
      </c>
      <c r="D8" s="8">
        <f>[1]ЗФ!D8</f>
        <v>1506000</v>
      </c>
      <c r="E8" s="9">
        <f>[1]ЗФ!E8</f>
        <v>376000</v>
      </c>
      <c r="F8" s="9">
        <f>[1]ЗФ!F8</f>
        <v>376000</v>
      </c>
      <c r="G8" s="9">
        <f>[1]ЗФ!G8</f>
        <v>0</v>
      </c>
      <c r="H8" s="9">
        <f>[1]ЗФ!H8</f>
        <v>174838.33</v>
      </c>
      <c r="I8" s="9">
        <f>[1]ЗФ!I8</f>
        <v>201161.67</v>
      </c>
      <c r="J8" s="7">
        <f>[1]ЗФ!J8</f>
        <v>0</v>
      </c>
      <c r="K8" s="7">
        <f>[1]ЗФ!K8</f>
        <v>0</v>
      </c>
      <c r="L8" s="7">
        <f>[1]ЗФ!L8</f>
        <v>1130000</v>
      </c>
      <c r="M8" s="7">
        <f>[1]ЗФ!M8</f>
        <v>100</v>
      </c>
      <c r="N8" s="7">
        <f>[1]ЗФ!N8</f>
        <v>1331161.67</v>
      </c>
      <c r="O8" s="7">
        <f>[1]ЗФ!O8</f>
        <v>201161.67</v>
      </c>
      <c r="P8" s="7">
        <f>[1]ЗФ!P8</f>
        <v>46.499555851063832</v>
      </c>
    </row>
    <row r="9" spans="1:16" ht="25.5" x14ac:dyDescent="0.25">
      <c r="A9" s="5" t="s">
        <v>25</v>
      </c>
      <c r="B9" s="6" t="s">
        <v>26</v>
      </c>
      <c r="C9" s="7">
        <f>[1]ЗФ!C9</f>
        <v>600000</v>
      </c>
      <c r="D9" s="8">
        <f>[1]ЗФ!D9</f>
        <v>684000</v>
      </c>
      <c r="E9" s="9">
        <f>[1]ЗФ!E9</f>
        <v>624000</v>
      </c>
      <c r="F9" s="9">
        <f>[1]ЗФ!F9</f>
        <v>374394.9</v>
      </c>
      <c r="G9" s="9">
        <f>[1]ЗФ!G9</f>
        <v>0</v>
      </c>
      <c r="H9" s="9">
        <f>[1]ЗФ!H9</f>
        <v>374274.11</v>
      </c>
      <c r="I9" s="9">
        <f>[1]ЗФ!I9</f>
        <v>120.79000000003725</v>
      </c>
      <c r="J9" s="7">
        <v>0</v>
      </c>
      <c r="K9" s="7">
        <f t="shared" ref="K9:K42" si="0">E9-F9</f>
        <v>249605.09999999998</v>
      </c>
      <c r="L9" s="7">
        <f t="shared" ref="L9:L42" si="1">D9-F9</f>
        <v>309605.09999999998</v>
      </c>
      <c r="M9" s="7">
        <f t="shared" ref="M9:M42" si="2">IF(E9=0,0,(F9/E9)*100)</f>
        <v>59.999182692307699</v>
      </c>
      <c r="N9" s="7">
        <f t="shared" ref="N9:N42" si="3">D9-H9</f>
        <v>309725.89</v>
      </c>
      <c r="O9" s="7">
        <f t="shared" ref="O9:O42" si="4">E9-H9</f>
        <v>249725.89</v>
      </c>
      <c r="P9" s="7">
        <f t="shared" ref="P9:P42" si="5">IF(E9=0,0,(H9/E9)*100)</f>
        <v>59.979825320512816</v>
      </c>
    </row>
    <row r="10" spans="1:16" ht="38.25" x14ac:dyDescent="0.25">
      <c r="A10" s="5" t="s">
        <v>27</v>
      </c>
      <c r="B10" s="6" t="s">
        <v>28</v>
      </c>
      <c r="C10" s="7">
        <f>[1]ЗФ!C10+'[1]Платні послуги'!C7+'[1]Інші кошти'!C7</f>
        <v>3449400</v>
      </c>
      <c r="D10" s="8">
        <f>[1]ЗФ!D10+'[1]Платні послуги'!D7+'[1]Інші кошти'!D7</f>
        <v>3864361</v>
      </c>
      <c r="E10" s="9">
        <f>[1]ЗФ!E10+'[1]Платні послуги'!E7+'[1]Інші кошти'!E7</f>
        <v>2515956.8333333335</v>
      </c>
      <c r="F10" s="9">
        <f>[1]ЗФ!F10+'[1]Платні послуги'!F7+'[1]Інші кошти'!F7</f>
        <v>1838378.78</v>
      </c>
      <c r="G10" s="9">
        <f>[1]ЗФ!G10+'[1]Платні послуги'!G7+'[1]Інші кошти'!G7</f>
        <v>0</v>
      </c>
      <c r="H10" s="9">
        <f>[1]ЗФ!H10+'[1]Платні послуги'!H7+'[1]Інші кошти'!H7</f>
        <v>1808044.0100000002</v>
      </c>
      <c r="I10" s="9">
        <f>[1]ЗФ!I10+'[1]Платні послуги'!I7+'[1]Інші кошти'!I7</f>
        <v>33178.269999999786</v>
      </c>
      <c r="J10" s="7">
        <f>[1]ЗФ!J10+'[1]Платні послуги'!J7+'[1]Інші кошти'!J7</f>
        <v>0</v>
      </c>
      <c r="K10" s="7">
        <f>[1]ЗФ!K10+'[1]Платні послуги'!K7+'[1]Інші кошти'!K7</f>
        <v>677578.05333333323</v>
      </c>
      <c r="L10" s="7">
        <f>[1]ЗФ!L10+'[1]Платні послуги'!L7+'[1]Інші кошти'!L7</f>
        <v>2025982.22</v>
      </c>
      <c r="M10" s="7">
        <f>[1]ЗФ!M10+'[1]Платні послуги'!M7+'[1]Інші кошти'!M7</f>
        <v>80.091401271526664</v>
      </c>
      <c r="N10" s="7">
        <f>[1]ЗФ!N10+'[1]Платні послуги'!N7+'[1]Інші кошти'!N7</f>
        <v>2056316.9899999998</v>
      </c>
      <c r="O10" s="7">
        <f>[1]ЗФ!O10+'[1]Платні послуги'!O7+'[1]Інші кошти'!O7</f>
        <v>707912.82333333301</v>
      </c>
      <c r="P10" s="7">
        <f>[1]ЗФ!P10+'[1]Платні послуги'!P7+'[1]Інші кошти'!P7</f>
        <v>90.768730044080954</v>
      </c>
    </row>
    <row r="11" spans="1:16" x14ac:dyDescent="0.25">
      <c r="A11" s="5" t="s">
        <v>29</v>
      </c>
      <c r="B11" s="6" t="s">
        <v>30</v>
      </c>
      <c r="C11" s="7">
        <f>[1]ЗФ!C11</f>
        <v>200000</v>
      </c>
      <c r="D11" s="8">
        <f>[1]ЗФ!D11</f>
        <v>213000</v>
      </c>
      <c r="E11" s="9">
        <f>[1]ЗФ!E11</f>
        <v>50500</v>
      </c>
      <c r="F11" s="9">
        <f>[1]ЗФ!F11</f>
        <v>35766.660000000003</v>
      </c>
      <c r="G11" s="9">
        <f>[1]ЗФ!G11</f>
        <v>0</v>
      </c>
      <c r="H11" s="9">
        <f>[1]ЗФ!H11</f>
        <v>35766.660000000003</v>
      </c>
      <c r="I11" s="8">
        <v>0</v>
      </c>
      <c r="J11" s="7">
        <v>0</v>
      </c>
      <c r="K11" s="7">
        <f t="shared" si="0"/>
        <v>14733.339999999997</v>
      </c>
      <c r="L11" s="7">
        <f t="shared" si="1"/>
        <v>177233.34</v>
      </c>
      <c r="M11" s="7">
        <f t="shared" si="2"/>
        <v>70.8250693069307</v>
      </c>
      <c r="N11" s="7">
        <f t="shared" si="3"/>
        <v>177233.34</v>
      </c>
      <c r="O11" s="7">
        <f t="shared" si="4"/>
        <v>14733.339999999997</v>
      </c>
      <c r="P11" s="7">
        <f t="shared" si="5"/>
        <v>70.8250693069307</v>
      </c>
    </row>
    <row r="12" spans="1:16" ht="25.5" x14ac:dyDescent="0.25">
      <c r="A12" s="5" t="s">
        <v>31</v>
      </c>
      <c r="B12" s="6" t="s">
        <v>32</v>
      </c>
      <c r="C12" s="7">
        <v>0</v>
      </c>
      <c r="D12" s="8">
        <v>120000</v>
      </c>
      <c r="E12" s="9">
        <f>[1]ЗФ!E12</f>
        <v>120000</v>
      </c>
      <c r="F12" s="9">
        <f>[1]ЗФ!F12</f>
        <v>17995.939999999999</v>
      </c>
      <c r="G12" s="9">
        <f>[1]ЗФ!G12</f>
        <v>0</v>
      </c>
      <c r="H12" s="9">
        <f>[1]ЗФ!H12</f>
        <v>17995.939999999999</v>
      </c>
      <c r="I12" s="8">
        <v>0</v>
      </c>
      <c r="J12" s="7">
        <v>0</v>
      </c>
      <c r="K12" s="7">
        <f t="shared" si="0"/>
        <v>102004.06</v>
      </c>
      <c r="L12" s="7">
        <f t="shared" si="1"/>
        <v>102004.06</v>
      </c>
      <c r="M12" s="7">
        <f t="shared" si="2"/>
        <v>14.996616666666664</v>
      </c>
      <c r="N12" s="7">
        <f t="shared" si="3"/>
        <v>102004.06</v>
      </c>
      <c r="O12" s="7">
        <f t="shared" si="4"/>
        <v>102004.06</v>
      </c>
      <c r="P12" s="7">
        <f t="shared" si="5"/>
        <v>14.996616666666664</v>
      </c>
    </row>
    <row r="13" spans="1:16" ht="25.5" x14ac:dyDescent="0.25">
      <c r="A13" s="5" t="s">
        <v>33</v>
      </c>
      <c r="B13" s="6" t="s">
        <v>34</v>
      </c>
      <c r="C13" s="7">
        <f>[1]ЗФ!C13</f>
        <v>200000</v>
      </c>
      <c r="D13" s="8">
        <f>[1]ЗФ!D13</f>
        <v>400000</v>
      </c>
      <c r="E13" s="9">
        <f>[1]ЗФ!E13</f>
        <v>317000</v>
      </c>
      <c r="F13" s="9">
        <f>[1]ЗФ!F13</f>
        <v>300000</v>
      </c>
      <c r="G13" s="9">
        <f>[1]ЗФ!G13</f>
        <v>0</v>
      </c>
      <c r="H13" s="9">
        <f>[1]ЗФ!H13</f>
        <v>300000</v>
      </c>
      <c r="I13" s="8">
        <v>0</v>
      </c>
      <c r="J13" s="7">
        <v>0</v>
      </c>
      <c r="K13" s="7">
        <f t="shared" si="0"/>
        <v>17000</v>
      </c>
      <c r="L13" s="7">
        <f t="shared" si="1"/>
        <v>100000</v>
      </c>
      <c r="M13" s="7">
        <f t="shared" si="2"/>
        <v>94.637223974763401</v>
      </c>
      <c r="N13" s="7">
        <f t="shared" si="3"/>
        <v>100000</v>
      </c>
      <c r="O13" s="7">
        <f t="shared" si="4"/>
        <v>17000</v>
      </c>
      <c r="P13" s="7">
        <f t="shared" si="5"/>
        <v>94.637223974763401</v>
      </c>
    </row>
    <row r="14" spans="1:16" ht="51" x14ac:dyDescent="0.25">
      <c r="A14" s="5" t="s">
        <v>35</v>
      </c>
      <c r="B14" s="6" t="s">
        <v>36</v>
      </c>
      <c r="C14" s="7">
        <v>100000</v>
      </c>
      <c r="D14" s="8">
        <v>100000</v>
      </c>
      <c r="E14" s="9">
        <f>[1]ЗФ!E14</f>
        <v>100000</v>
      </c>
      <c r="F14" s="9">
        <f>[1]ЗФ!F14</f>
        <v>100000</v>
      </c>
      <c r="G14" s="9">
        <f>[1]ЗФ!G14</f>
        <v>0</v>
      </c>
      <c r="H14" s="9">
        <f>[1]ЗФ!H14</f>
        <v>100000</v>
      </c>
      <c r="I14" s="8">
        <v>0</v>
      </c>
      <c r="J14" s="7">
        <v>0</v>
      </c>
      <c r="K14" s="7">
        <f t="shared" si="0"/>
        <v>0</v>
      </c>
      <c r="L14" s="7">
        <f t="shared" si="1"/>
        <v>0</v>
      </c>
      <c r="M14" s="7">
        <f t="shared" si="2"/>
        <v>100</v>
      </c>
      <c r="N14" s="7">
        <f t="shared" si="3"/>
        <v>0</v>
      </c>
      <c r="O14" s="7">
        <f t="shared" si="4"/>
        <v>0</v>
      </c>
      <c r="P14" s="7">
        <f t="shared" si="5"/>
        <v>100</v>
      </c>
    </row>
    <row r="15" spans="1:16" ht="25.5" x14ac:dyDescent="0.25">
      <c r="A15" s="5" t="s">
        <v>37</v>
      </c>
      <c r="B15" s="6" t="s">
        <v>38</v>
      </c>
      <c r="C15" s="7">
        <f>[1]ЗФ!C15+'[1]Інші кошти'!C8</f>
        <v>936500</v>
      </c>
      <c r="D15" s="8">
        <f>[1]ЗФ!D15+'[1]Інші кошти'!D8</f>
        <v>2018895.24</v>
      </c>
      <c r="E15" s="9">
        <f>[1]ЗФ!E15+'[1]Інші кошти'!E8</f>
        <v>1731515.24</v>
      </c>
      <c r="F15" s="9">
        <f>[1]ЗФ!F15+'[1]Інші кошти'!F8</f>
        <v>1576522.77</v>
      </c>
      <c r="G15" s="9">
        <f>[1]ЗФ!G15+'[1]Інші кошти'!G8</f>
        <v>0</v>
      </c>
      <c r="H15" s="9">
        <f>[1]ЗФ!H15+'[1]Інші кошти'!H8</f>
        <v>1576522.77</v>
      </c>
      <c r="I15" s="8">
        <v>0</v>
      </c>
      <c r="J15" s="7">
        <v>0</v>
      </c>
      <c r="K15" s="7">
        <f t="shared" si="0"/>
        <v>154992.46999999997</v>
      </c>
      <c r="L15" s="7">
        <f t="shared" si="1"/>
        <v>442372.47</v>
      </c>
      <c r="M15" s="7">
        <f t="shared" si="2"/>
        <v>91.048737751797091</v>
      </c>
      <c r="N15" s="7">
        <f t="shared" si="3"/>
        <v>442372.47</v>
      </c>
      <c r="O15" s="7">
        <f t="shared" si="4"/>
        <v>154992.46999999997</v>
      </c>
      <c r="P15" s="7">
        <f t="shared" si="5"/>
        <v>91.048737751797091</v>
      </c>
    </row>
    <row r="16" spans="1:16" x14ac:dyDescent="0.25">
      <c r="A16" s="5" t="s">
        <v>39</v>
      </c>
      <c r="B16" s="6" t="s">
        <v>40</v>
      </c>
      <c r="C16" s="7">
        <f>[1]ЗФ!C16+'[1]Інші кошти'!C9</f>
        <v>100000</v>
      </c>
      <c r="D16" s="8">
        <f>[1]ЗФ!D16+'[1]Інші кошти'!D9</f>
        <v>537297</v>
      </c>
      <c r="E16" s="9">
        <f>[1]ЗФ!E16+'[1]Інші кошти'!E9</f>
        <v>537297</v>
      </c>
      <c r="F16" s="9">
        <f>[1]ЗФ!F16+'[1]Інші кошти'!F9</f>
        <v>0</v>
      </c>
      <c r="G16" s="9">
        <f>[1]ЗФ!G16+'[1]Інші кошти'!G9</f>
        <v>0</v>
      </c>
      <c r="H16" s="9">
        <f>[1]ЗФ!H16+'[1]Інші кошти'!H9</f>
        <v>0</v>
      </c>
      <c r="I16" s="8">
        <f>[1]ЗФ!I16+'[1]Інші кошти'!I9</f>
        <v>0</v>
      </c>
      <c r="J16" s="7">
        <f>[1]ЗФ!J16+'[1]Інші кошти'!J9</f>
        <v>0</v>
      </c>
      <c r="K16" s="7">
        <f>[1]ЗФ!K16+'[1]Інші кошти'!K9</f>
        <v>537297</v>
      </c>
      <c r="L16" s="7">
        <f>[1]ЗФ!L16+'[1]Інші кошти'!L9</f>
        <v>537297</v>
      </c>
      <c r="M16" s="7">
        <f>[1]ЗФ!M16+'[1]Інші кошти'!M9</f>
        <v>0</v>
      </c>
      <c r="N16" s="7">
        <f>[1]ЗФ!N16+'[1]Інші кошти'!N9</f>
        <v>537297</v>
      </c>
      <c r="O16" s="7">
        <f>[1]ЗФ!O16+'[1]Інші кошти'!O9</f>
        <v>537297</v>
      </c>
      <c r="P16" s="7">
        <f>[1]ЗФ!P16+'[1]Інші кошти'!P9</f>
        <v>0</v>
      </c>
    </row>
    <row r="17" spans="1:16" ht="38.25" x14ac:dyDescent="0.25">
      <c r="A17" s="5" t="s">
        <v>41</v>
      </c>
      <c r="B17" s="6" t="s">
        <v>42</v>
      </c>
      <c r="C17" s="7">
        <f>'[1]Інші кошти'!C10</f>
        <v>0</v>
      </c>
      <c r="D17" s="8">
        <f>'[1]Інші кошти'!D10</f>
        <v>36000</v>
      </c>
      <c r="E17" s="9">
        <f>'[1]Інші кошти'!E10</f>
        <v>36000</v>
      </c>
      <c r="F17" s="9">
        <f>'[1]Інші кошти'!F10</f>
        <v>16000</v>
      </c>
      <c r="G17" s="9">
        <f>'[1]Інші кошти'!G10</f>
        <v>0</v>
      </c>
      <c r="H17" s="9">
        <f>'[1]Інші кошти'!H10</f>
        <v>16000</v>
      </c>
      <c r="I17" s="8">
        <v>0</v>
      </c>
      <c r="J17" s="7">
        <v>0</v>
      </c>
      <c r="K17" s="7">
        <f t="shared" ref="K17:K19" si="6">E17-F17</f>
        <v>20000</v>
      </c>
      <c r="L17" s="7">
        <f t="shared" ref="L17:L19" si="7">D17-F17</f>
        <v>20000</v>
      </c>
      <c r="M17" s="7">
        <f t="shared" ref="M17:M19" si="8">IF(E17=0,0,(F17/E17)*100)</f>
        <v>44.444444444444443</v>
      </c>
      <c r="N17" s="7">
        <f t="shared" ref="N17:N19" si="9">D17-H17</f>
        <v>20000</v>
      </c>
      <c r="O17" s="7">
        <f t="shared" ref="O17:O19" si="10">E17-H17</f>
        <v>20000</v>
      </c>
      <c r="P17" s="7">
        <f t="shared" ref="P17:P19" si="11">IF(E17=0,0,(H17/E17)*100)</f>
        <v>44.444444444444443</v>
      </c>
    </row>
    <row r="18" spans="1:16" ht="38.25" x14ac:dyDescent="0.25">
      <c r="A18" s="5" t="s">
        <v>43</v>
      </c>
      <c r="B18" s="6" t="s">
        <v>44</v>
      </c>
      <c r="C18" s="7">
        <f>'[1]Інші кошти'!C11</f>
        <v>0</v>
      </c>
      <c r="D18" s="8">
        <f>'[1]Інші кошти'!D11</f>
        <v>4498700</v>
      </c>
      <c r="E18" s="9">
        <f>'[1]Інші кошти'!E11</f>
        <v>1612700</v>
      </c>
      <c r="F18" s="9">
        <f>'[1]Інші кошти'!F11</f>
        <v>0</v>
      </c>
      <c r="G18" s="9">
        <f>'[1]Інші кошти'!G11</f>
        <v>0</v>
      </c>
      <c r="H18" s="9">
        <f>'[1]Інші кошти'!H11</f>
        <v>0</v>
      </c>
      <c r="I18" s="8">
        <v>0</v>
      </c>
      <c r="J18" s="7">
        <v>0</v>
      </c>
      <c r="K18" s="7">
        <f t="shared" si="6"/>
        <v>1612700</v>
      </c>
      <c r="L18" s="7">
        <f t="shared" si="7"/>
        <v>4498700</v>
      </c>
      <c r="M18" s="7">
        <f t="shared" si="8"/>
        <v>0</v>
      </c>
      <c r="N18" s="7">
        <f t="shared" si="9"/>
        <v>4498700</v>
      </c>
      <c r="O18" s="7">
        <f t="shared" si="10"/>
        <v>1612700</v>
      </c>
      <c r="P18" s="7">
        <f t="shared" si="11"/>
        <v>0</v>
      </c>
    </row>
    <row r="19" spans="1:16" ht="45" x14ac:dyDescent="0.25">
      <c r="A19" s="19">
        <v>117442</v>
      </c>
      <c r="B19" s="20" t="s">
        <v>45</v>
      </c>
      <c r="C19" s="7">
        <f>[1]ЗФ!C17</f>
        <v>0</v>
      </c>
      <c r="D19" s="8">
        <f>[1]ЗФ!D17</f>
        <v>120000</v>
      </c>
      <c r="E19" s="9">
        <f>[1]ЗФ!E17</f>
        <v>120000</v>
      </c>
      <c r="F19" s="9">
        <f>[1]ЗФ!F17</f>
        <v>0</v>
      </c>
      <c r="G19" s="9">
        <f>[1]ЗФ!G17</f>
        <v>0</v>
      </c>
      <c r="H19" s="9">
        <f>[1]ЗФ!H17</f>
        <v>0</v>
      </c>
      <c r="I19" s="8">
        <v>0</v>
      </c>
      <c r="J19" s="7">
        <v>0</v>
      </c>
      <c r="K19" s="7">
        <f t="shared" si="6"/>
        <v>120000</v>
      </c>
      <c r="L19" s="7">
        <f t="shared" si="7"/>
        <v>120000</v>
      </c>
      <c r="M19" s="7">
        <f t="shared" si="8"/>
        <v>0</v>
      </c>
      <c r="N19" s="7">
        <f t="shared" si="9"/>
        <v>120000</v>
      </c>
      <c r="O19" s="7">
        <f t="shared" si="10"/>
        <v>120000</v>
      </c>
      <c r="P19" s="7">
        <f t="shared" si="11"/>
        <v>0</v>
      </c>
    </row>
    <row r="20" spans="1:16" ht="38.25" x14ac:dyDescent="0.25">
      <c r="A20" s="5" t="s">
        <v>46</v>
      </c>
      <c r="B20" s="6" t="s">
        <v>47</v>
      </c>
      <c r="C20" s="7">
        <f>[1]ЗФ!C18</f>
        <v>200000</v>
      </c>
      <c r="D20" s="8">
        <f>[1]ЗФ!D18</f>
        <v>1801900</v>
      </c>
      <c r="E20" s="9">
        <f>[1]ЗФ!E18</f>
        <v>1502900</v>
      </c>
      <c r="F20" s="9">
        <f>[1]ЗФ!F18</f>
        <v>1250449.9100000001</v>
      </c>
      <c r="G20" s="9">
        <f>[1]ЗФ!G18</f>
        <v>0</v>
      </c>
      <c r="H20" s="9">
        <f>[1]ЗФ!H18</f>
        <v>1250449.9100000001</v>
      </c>
      <c r="I20" s="8">
        <v>0</v>
      </c>
      <c r="J20" s="7">
        <v>0</v>
      </c>
      <c r="K20" s="7">
        <f t="shared" si="0"/>
        <v>252450.08999999985</v>
      </c>
      <c r="L20" s="7">
        <f t="shared" si="1"/>
        <v>551450.08999999985</v>
      </c>
      <c r="M20" s="7">
        <f t="shared" si="2"/>
        <v>83.202469226162762</v>
      </c>
      <c r="N20" s="7">
        <f t="shared" si="3"/>
        <v>551450.08999999985</v>
      </c>
      <c r="O20" s="7">
        <f t="shared" si="4"/>
        <v>252450.08999999985</v>
      </c>
      <c r="P20" s="7">
        <f t="shared" si="5"/>
        <v>83.202469226162762</v>
      </c>
    </row>
    <row r="21" spans="1:16" ht="25.5" x14ac:dyDescent="0.25">
      <c r="A21" s="5" t="s">
        <v>48</v>
      </c>
      <c r="B21" s="6" t="s">
        <v>49</v>
      </c>
      <c r="C21" s="7">
        <f>[1]ЗФ!C19</f>
        <v>17500</v>
      </c>
      <c r="D21" s="8">
        <f>[1]ЗФ!D19</f>
        <v>17500</v>
      </c>
      <c r="E21" s="9">
        <f>[1]ЗФ!E19</f>
        <v>2500</v>
      </c>
      <c r="F21" s="9">
        <f>[1]ЗФ!F19</f>
        <v>2500</v>
      </c>
      <c r="G21" s="9">
        <f>[1]ЗФ!G19</f>
        <v>0</v>
      </c>
      <c r="H21" s="9">
        <f>[1]ЗФ!H19</f>
        <v>2500</v>
      </c>
      <c r="I21" s="8">
        <v>0</v>
      </c>
      <c r="J21" s="7">
        <v>0</v>
      </c>
      <c r="K21" s="7">
        <f t="shared" si="0"/>
        <v>0</v>
      </c>
      <c r="L21" s="7">
        <f t="shared" si="1"/>
        <v>15000</v>
      </c>
      <c r="M21" s="7">
        <f t="shared" si="2"/>
        <v>100</v>
      </c>
      <c r="N21" s="7">
        <f t="shared" si="3"/>
        <v>15000</v>
      </c>
      <c r="O21" s="7">
        <f t="shared" si="4"/>
        <v>0</v>
      </c>
      <c r="P21" s="7">
        <f t="shared" si="5"/>
        <v>100</v>
      </c>
    </row>
    <row r="22" spans="1:16" x14ac:dyDescent="0.25">
      <c r="A22" s="5" t="s">
        <v>50</v>
      </c>
      <c r="B22" s="6" t="s">
        <v>51</v>
      </c>
      <c r="C22" s="7">
        <f>[1]ЗФ!C20</f>
        <v>600000</v>
      </c>
      <c r="D22" s="8">
        <f>[1]ЗФ!D20</f>
        <v>600000</v>
      </c>
      <c r="E22" s="9">
        <f>[1]ЗФ!E20</f>
        <v>350000</v>
      </c>
      <c r="F22" s="9">
        <f>[1]ЗФ!F20</f>
        <v>331954.3</v>
      </c>
      <c r="G22" s="9">
        <f>[1]ЗФ!G20</f>
        <v>0</v>
      </c>
      <c r="H22" s="9">
        <f>[1]ЗФ!H20</f>
        <v>331954.3</v>
      </c>
      <c r="I22" s="8">
        <v>0</v>
      </c>
      <c r="J22" s="7">
        <v>0</v>
      </c>
      <c r="K22" s="7">
        <f t="shared" si="0"/>
        <v>18045.700000000012</v>
      </c>
      <c r="L22" s="7">
        <f t="shared" si="1"/>
        <v>268045.7</v>
      </c>
      <c r="M22" s="7">
        <f t="shared" si="2"/>
        <v>94.844085714285711</v>
      </c>
      <c r="N22" s="7">
        <f t="shared" si="3"/>
        <v>268045.7</v>
      </c>
      <c r="O22" s="7">
        <f t="shared" si="4"/>
        <v>18045.700000000012</v>
      </c>
      <c r="P22" s="7">
        <f t="shared" si="5"/>
        <v>94.844085714285711</v>
      </c>
    </row>
    <row r="23" spans="1:16" ht="25.5" x14ac:dyDescent="0.25">
      <c r="A23" s="5" t="s">
        <v>52</v>
      </c>
      <c r="B23" s="6" t="s">
        <v>53</v>
      </c>
      <c r="C23" s="7">
        <f>[1]ЗФ!C21+'[1]Платні послуги'!C8</f>
        <v>3483200</v>
      </c>
      <c r="D23" s="8">
        <f>[1]ЗФ!D21+'[1]Платні послуги'!D8</f>
        <v>3585500</v>
      </c>
      <c r="E23" s="9">
        <f>[1]ЗФ!E21+'[1]Платні послуги'!E8</f>
        <v>2192706.6666666665</v>
      </c>
      <c r="F23" s="9">
        <f>[1]ЗФ!F21+'[1]Платні послуги'!F8</f>
        <v>2110683.5099999998</v>
      </c>
      <c r="G23" s="9">
        <f>[1]ЗФ!G21+'[1]Платні послуги'!G8</f>
        <v>0</v>
      </c>
      <c r="H23" s="9">
        <f>[1]ЗФ!H21+'[1]Платні послуги'!H8</f>
        <v>2112683.5099999998</v>
      </c>
      <c r="I23" s="8">
        <f>[1]ЗФ!I21+'[1]Платні послуги'!I8</f>
        <v>0</v>
      </c>
      <c r="J23" s="7">
        <f>[1]ЗФ!J21+'[1]Платні послуги'!J8</f>
        <v>0</v>
      </c>
      <c r="K23" s="7">
        <f>[1]ЗФ!K21+'[1]Платні послуги'!K8</f>
        <v>82023.156666666895</v>
      </c>
      <c r="L23" s="7">
        <f>[1]ЗФ!L21+'[1]Платні послуги'!L8</f>
        <v>1474816.4900000002</v>
      </c>
      <c r="M23" s="7">
        <f>[1]ЗФ!M21+'[1]Платні послуги'!M8</f>
        <v>96.310517261834136</v>
      </c>
      <c r="N23" s="7">
        <f>[1]ЗФ!N21+'[1]Платні послуги'!N8</f>
        <v>1472816.4900000002</v>
      </c>
      <c r="O23" s="7">
        <f>[1]ЗФ!O21+'[1]Платні послуги'!O8</f>
        <v>80023.156666666895</v>
      </c>
      <c r="P23" s="7">
        <f>[1]ЗФ!P21+'[1]Платні послуги'!P8</f>
        <v>267.73908869040559</v>
      </c>
    </row>
    <row r="24" spans="1:16" ht="25.5" x14ac:dyDescent="0.25">
      <c r="A24" s="5" t="s">
        <v>54</v>
      </c>
      <c r="B24" s="6" t="s">
        <v>55</v>
      </c>
      <c r="C24" s="7">
        <f>[1]ЗФ!C22</f>
        <v>0</v>
      </c>
      <c r="D24" s="8">
        <f>[1]ЗФ!D22+'[1]Інші кошти'!D12</f>
        <v>110000</v>
      </c>
      <c r="E24" s="9">
        <f>[1]ЗФ!E22+'[1]Інші кошти'!E12</f>
        <v>110000</v>
      </c>
      <c r="F24" s="9">
        <f>[1]ЗФ!F22+'[1]Інші кошти'!F12</f>
        <v>105420.65</v>
      </c>
      <c r="G24" s="9">
        <f>[1]ЗФ!G22+'[1]Інші кошти'!G12</f>
        <v>0</v>
      </c>
      <c r="H24" s="9">
        <f>[1]ЗФ!H22+'[1]Інші кошти'!H12</f>
        <v>105420.65</v>
      </c>
      <c r="I24" s="8">
        <f>[1]ЗФ!I22+'[1]Інші кошти'!I12</f>
        <v>0</v>
      </c>
      <c r="J24" s="7">
        <f>[1]ЗФ!J22+'[1]Інші кошти'!J12</f>
        <v>0</v>
      </c>
      <c r="K24" s="7">
        <f>[1]ЗФ!K22+'[1]Інші кошти'!K12</f>
        <v>4579.3500000000058</v>
      </c>
      <c r="L24" s="7">
        <f>[1]ЗФ!L22+'[1]Інші кошти'!L12</f>
        <v>4579.3500000000058</v>
      </c>
      <c r="M24" s="7">
        <f>[1]ЗФ!M22+'[1]Інші кошти'!M12</f>
        <v>190.07794444444443</v>
      </c>
      <c r="N24" s="7">
        <f>[1]ЗФ!N22+'[1]Інші кошти'!N12</f>
        <v>4579.3500000000058</v>
      </c>
      <c r="O24" s="7">
        <f>[1]ЗФ!O22+'[1]Інші кошти'!O12</f>
        <v>4579.3500000000058</v>
      </c>
      <c r="P24" s="7">
        <f>[1]ЗФ!P22+'[1]Інші кошти'!P12</f>
        <v>190.07794444444443</v>
      </c>
    </row>
    <row r="25" spans="1:16" ht="23.25" customHeight="1" x14ac:dyDescent="0.25">
      <c r="A25" s="5" t="s">
        <v>56</v>
      </c>
      <c r="B25" s="6" t="s">
        <v>57</v>
      </c>
      <c r="C25" s="7">
        <v>27400</v>
      </c>
      <c r="D25" s="8">
        <v>0</v>
      </c>
      <c r="E25" s="9">
        <v>0</v>
      </c>
      <c r="F25" s="8">
        <v>0</v>
      </c>
      <c r="G25" s="8">
        <v>0</v>
      </c>
      <c r="H25" s="8">
        <v>0</v>
      </c>
      <c r="I25" s="8">
        <v>0</v>
      </c>
      <c r="J25" s="7">
        <v>0</v>
      </c>
      <c r="K25" s="7">
        <f t="shared" ref="K25:K26" si="12">E25-F25</f>
        <v>0</v>
      </c>
      <c r="L25" s="7">
        <f t="shared" ref="L25:L26" si="13">D25-F25</f>
        <v>0</v>
      </c>
      <c r="M25" s="7">
        <f t="shared" ref="M25:M26" si="14">IF(E25=0,0,(F25/E25)*100)</f>
        <v>0</v>
      </c>
      <c r="N25" s="7">
        <f t="shared" ref="N25:N26" si="15">D25-H25</f>
        <v>0</v>
      </c>
      <c r="O25" s="7">
        <f t="shared" ref="O25:O26" si="16">E25-H25</f>
        <v>0</v>
      </c>
      <c r="P25" s="7">
        <f t="shared" ref="P25:P26" si="17">IF(E25=0,0,(H25/E25)*100)</f>
        <v>0</v>
      </c>
    </row>
    <row r="26" spans="1:16" ht="24.75" customHeight="1" x14ac:dyDescent="0.25">
      <c r="A26" s="5" t="s">
        <v>58</v>
      </c>
      <c r="B26" s="6" t="s">
        <v>59</v>
      </c>
      <c r="C26" s="7">
        <v>0</v>
      </c>
      <c r="D26" s="8">
        <v>186280</v>
      </c>
      <c r="E26" s="9">
        <f>'[1]Інші кошти'!E14</f>
        <v>172580</v>
      </c>
      <c r="F26" s="9">
        <f>'[1]Інші кошти'!F14</f>
        <v>155030</v>
      </c>
      <c r="G26" s="9">
        <f>'[1]Інші кошти'!G14</f>
        <v>0</v>
      </c>
      <c r="H26" s="9">
        <f>'[1]Інші кошти'!H14</f>
        <v>155030</v>
      </c>
      <c r="I26" s="8">
        <v>0</v>
      </c>
      <c r="J26" s="7">
        <v>0</v>
      </c>
      <c r="K26" s="7">
        <f t="shared" si="12"/>
        <v>17550</v>
      </c>
      <c r="L26" s="7">
        <f t="shared" si="13"/>
        <v>31250</v>
      </c>
      <c r="M26" s="7">
        <f t="shared" si="14"/>
        <v>89.830803105805998</v>
      </c>
      <c r="N26" s="7">
        <f t="shared" si="15"/>
        <v>31250</v>
      </c>
      <c r="O26" s="7">
        <f t="shared" si="16"/>
        <v>17550</v>
      </c>
      <c r="P26" s="7">
        <f t="shared" si="17"/>
        <v>89.830803105805998</v>
      </c>
    </row>
    <row r="27" spans="1:16" x14ac:dyDescent="0.25">
      <c r="A27" s="5" t="s">
        <v>60</v>
      </c>
      <c r="B27" s="6" t="s">
        <v>61</v>
      </c>
      <c r="C27" s="7">
        <f>[1]ЗФ!C23</f>
        <v>400000</v>
      </c>
      <c r="D27" s="8">
        <f>[1]ЗФ!D23</f>
        <v>151500</v>
      </c>
      <c r="E27" s="9">
        <f>[1]ЗФ!E23</f>
        <v>0</v>
      </c>
      <c r="F27" s="9">
        <f>[1]ЗФ!F23</f>
        <v>0</v>
      </c>
      <c r="G27" s="9">
        <f>[1]ЗФ!G23</f>
        <v>0</v>
      </c>
      <c r="H27" s="9">
        <f>[1]ЗФ!H23</f>
        <v>0</v>
      </c>
      <c r="I27" s="8">
        <v>0</v>
      </c>
      <c r="J27" s="7">
        <v>0</v>
      </c>
      <c r="K27" s="7">
        <f t="shared" si="0"/>
        <v>0</v>
      </c>
      <c r="L27" s="7">
        <f t="shared" si="1"/>
        <v>151500</v>
      </c>
      <c r="M27" s="7">
        <f t="shared" si="2"/>
        <v>0</v>
      </c>
      <c r="N27" s="7">
        <f t="shared" si="3"/>
        <v>151500</v>
      </c>
      <c r="O27" s="7">
        <f t="shared" si="4"/>
        <v>0</v>
      </c>
      <c r="P27" s="7">
        <f t="shared" si="5"/>
        <v>0</v>
      </c>
    </row>
    <row r="28" spans="1:16" x14ac:dyDescent="0.25">
      <c r="A28" s="5" t="s">
        <v>62</v>
      </c>
      <c r="B28" s="6" t="s">
        <v>63</v>
      </c>
      <c r="C28" s="7">
        <f>[1]ЗФ!C24</f>
        <v>6955400</v>
      </c>
      <c r="D28" s="8">
        <f>[1]ЗФ!D24</f>
        <v>5700400</v>
      </c>
      <c r="E28" s="9">
        <f>[1]ЗФ!E24</f>
        <v>3887700</v>
      </c>
      <c r="F28" s="9">
        <f>[1]ЗФ!F24</f>
        <v>3887700</v>
      </c>
      <c r="G28" s="9">
        <f>[1]ЗФ!G24</f>
        <v>0</v>
      </c>
      <c r="H28" s="9">
        <f>[1]ЗФ!H24</f>
        <v>3887700</v>
      </c>
      <c r="I28" s="8">
        <v>0</v>
      </c>
      <c r="J28" s="7">
        <v>0</v>
      </c>
      <c r="K28" s="7">
        <f t="shared" si="0"/>
        <v>0</v>
      </c>
      <c r="L28" s="7">
        <f t="shared" si="1"/>
        <v>1812700</v>
      </c>
      <c r="M28" s="7">
        <f t="shared" si="2"/>
        <v>100</v>
      </c>
      <c r="N28" s="7">
        <f t="shared" si="3"/>
        <v>1812700</v>
      </c>
      <c r="O28" s="7">
        <f t="shared" si="4"/>
        <v>0</v>
      </c>
      <c r="P28" s="7">
        <f t="shared" si="5"/>
        <v>100</v>
      </c>
    </row>
    <row r="29" spans="1:16" ht="51" x14ac:dyDescent="0.25">
      <c r="A29" s="5" t="s">
        <v>64</v>
      </c>
      <c r="B29" s="6" t="s">
        <v>65</v>
      </c>
      <c r="C29" s="7">
        <f>[1]ЗФ!C25</f>
        <v>12874600</v>
      </c>
      <c r="D29" s="8">
        <f>[1]ЗФ!D25</f>
        <v>12874700</v>
      </c>
      <c r="E29" s="9">
        <f>[1]ЗФ!E25</f>
        <v>7510200</v>
      </c>
      <c r="F29" s="9">
        <f>[1]ЗФ!F25</f>
        <v>7510200</v>
      </c>
      <c r="G29" s="9">
        <f>[1]ЗФ!G25</f>
        <v>0</v>
      </c>
      <c r="H29" s="9">
        <f>[1]ЗФ!H25</f>
        <v>7510200</v>
      </c>
      <c r="I29" s="8">
        <v>0</v>
      </c>
      <c r="J29" s="7">
        <v>0</v>
      </c>
      <c r="K29" s="7">
        <f t="shared" si="0"/>
        <v>0</v>
      </c>
      <c r="L29" s="7">
        <f t="shared" si="1"/>
        <v>5364500</v>
      </c>
      <c r="M29" s="7">
        <f t="shared" si="2"/>
        <v>100</v>
      </c>
      <c r="N29" s="7">
        <f t="shared" si="3"/>
        <v>5364500</v>
      </c>
      <c r="O29" s="7">
        <f t="shared" si="4"/>
        <v>0</v>
      </c>
      <c r="P29" s="7">
        <f t="shared" si="5"/>
        <v>100</v>
      </c>
    </row>
    <row r="30" spans="1:16" x14ac:dyDescent="0.25">
      <c r="A30" s="5" t="s">
        <v>66</v>
      </c>
      <c r="B30" s="6" t="s">
        <v>67</v>
      </c>
      <c r="C30" s="7">
        <f>[1]ЗФ!C26</f>
        <v>110000</v>
      </c>
      <c r="D30" s="8">
        <f>[1]ЗФ!D26+'[1]Інші кошти'!D15</f>
        <v>724474</v>
      </c>
      <c r="E30" s="9">
        <f>[1]ЗФ!E26+'[1]Інші кошти'!E15</f>
        <v>520842</v>
      </c>
      <c r="F30" s="9">
        <f>[1]ЗФ!F26+'[1]Інші кошти'!F15</f>
        <v>370842</v>
      </c>
      <c r="G30" s="9">
        <f>[1]ЗФ!G26+'[1]Інші кошти'!G15</f>
        <v>0</v>
      </c>
      <c r="H30" s="9">
        <f>[1]ЗФ!H26+'[1]Інші кошти'!H15</f>
        <v>370842</v>
      </c>
      <c r="I30" s="8">
        <f>[1]ЗФ!I26+'[1]Інші кошти'!I15</f>
        <v>0</v>
      </c>
      <c r="J30" s="7">
        <f>[1]ЗФ!J26+'[1]Інші кошти'!J15</f>
        <v>0</v>
      </c>
      <c r="K30" s="7">
        <f>[1]ЗФ!K26+'[1]Інші кошти'!K15</f>
        <v>150000</v>
      </c>
      <c r="L30" s="7">
        <f>[1]ЗФ!L26+'[1]Інші кошти'!L15</f>
        <v>353632</v>
      </c>
      <c r="M30" s="7">
        <f>[1]ЗФ!M26+'[1]Інші кошти'!M15</f>
        <v>169.86753769571035</v>
      </c>
      <c r="N30" s="7">
        <f>[1]ЗФ!N26+'[1]Інші кошти'!N15</f>
        <v>353632</v>
      </c>
      <c r="O30" s="7">
        <f>[1]ЗФ!O26+'[1]Інші кошти'!O15</f>
        <v>150000</v>
      </c>
      <c r="P30" s="7">
        <f>[1]ЗФ!P26+'[1]Інші кошти'!P15</f>
        <v>169.86753769571035</v>
      </c>
    </row>
    <row r="31" spans="1:16" ht="51" x14ac:dyDescent="0.25">
      <c r="A31" s="5" t="s">
        <v>68</v>
      </c>
      <c r="B31" s="6" t="s">
        <v>69</v>
      </c>
      <c r="C31" s="7">
        <f>[1]ЗФ!C27</f>
        <v>561200</v>
      </c>
      <c r="D31" s="8">
        <f>[1]ЗФ!D27+'[1]Інші кошти'!D16</f>
        <v>601200</v>
      </c>
      <c r="E31" s="9">
        <f>[1]ЗФ!E27+'[1]Інші кошти'!E16</f>
        <v>363300</v>
      </c>
      <c r="F31" s="9">
        <f>[1]ЗФ!F27+'[1]Інші кошти'!F16</f>
        <v>319408.13</v>
      </c>
      <c r="G31" s="9">
        <f>[1]ЗФ!G27+'[1]Інші кошти'!G16</f>
        <v>0</v>
      </c>
      <c r="H31" s="9">
        <f>[1]ЗФ!H27+'[1]Інші кошти'!H16</f>
        <v>319408.13</v>
      </c>
      <c r="I31" s="9">
        <f>[1]ЗФ!I27+'[1]Інші кошти'!I16</f>
        <v>0</v>
      </c>
      <c r="J31" s="7">
        <f>[1]ЗФ!J27+'[1]Інші кошти'!J16</f>
        <v>0</v>
      </c>
      <c r="K31" s="7">
        <f>[1]ЗФ!K27+'[1]Інші кошти'!K16</f>
        <v>43891.869999999995</v>
      </c>
      <c r="L31" s="7">
        <f>[1]ЗФ!L27+'[1]Інші кошти'!L16</f>
        <v>281791.87</v>
      </c>
      <c r="M31" s="7">
        <f>[1]ЗФ!M27+'[1]Інші кошти'!M16</f>
        <v>186.42379523662234</v>
      </c>
      <c r="N31" s="7">
        <f>[1]ЗФ!N27+'[1]Інші кошти'!N16</f>
        <v>281791.87</v>
      </c>
      <c r="O31" s="7">
        <f>[1]ЗФ!O27+'[1]Інші кошти'!O16</f>
        <v>43891.869999999995</v>
      </c>
      <c r="P31" s="7">
        <f>[1]ЗФ!P27+'[1]Інші кошти'!P16</f>
        <v>186.42379523662234</v>
      </c>
    </row>
    <row r="32" spans="1:16" x14ac:dyDescent="0.25">
      <c r="A32" s="5" t="s">
        <v>70</v>
      </c>
      <c r="B32" s="6" t="s">
        <v>71</v>
      </c>
      <c r="C32" s="7">
        <f>[1]ЗФ!C28+'[1]Платні послуги'!C9+'[1]Інші джерела'!C6</f>
        <v>16558500</v>
      </c>
      <c r="D32" s="8">
        <f>[1]ЗФ!D28+'[1]Платні послуги'!D9+'[1]Інші джерела'!D6</f>
        <v>17244463</v>
      </c>
      <c r="E32" s="9">
        <f>[1]ЗФ!E28+'[1]Платні послуги'!E9+'[1]Інші джерела'!E6</f>
        <v>10307195.083333332</v>
      </c>
      <c r="F32" s="9">
        <f>[1]ЗФ!F28+'[1]Платні послуги'!F9+'[1]Інші джерела'!F6</f>
        <v>7974174.2500000009</v>
      </c>
      <c r="G32" s="9">
        <f>[1]ЗФ!G28+'[1]Платні послуги'!G9+'[1]Інші джерела'!G6</f>
        <v>0</v>
      </c>
      <c r="H32" s="9">
        <f>[1]ЗФ!H28+'[1]Платні послуги'!H9+'[1]Інші джерела'!H6</f>
        <v>8134164.3699999992</v>
      </c>
      <c r="I32" s="9">
        <f>[1]ЗФ!I28+'[1]Платні послуги'!I9+'[1]Інші джерела'!I6</f>
        <v>266275.77000000142</v>
      </c>
      <c r="J32" s="7">
        <v>0</v>
      </c>
      <c r="K32" s="7">
        <f t="shared" si="0"/>
        <v>2333020.8333333312</v>
      </c>
      <c r="L32" s="7">
        <f t="shared" si="1"/>
        <v>9270288.75</v>
      </c>
      <c r="M32" s="7">
        <f t="shared" si="2"/>
        <v>77.365123930701472</v>
      </c>
      <c r="N32" s="7">
        <f t="shared" si="3"/>
        <v>9110298.6300000008</v>
      </c>
      <c r="O32" s="7">
        <f t="shared" si="4"/>
        <v>2173030.7133333329</v>
      </c>
      <c r="P32" s="7">
        <f t="shared" si="5"/>
        <v>78.917341762094821</v>
      </c>
    </row>
    <row r="33" spans="1:16" ht="76.5" x14ac:dyDescent="0.25">
      <c r="A33" s="5" t="s">
        <v>72</v>
      </c>
      <c r="B33" s="6" t="s">
        <v>73</v>
      </c>
      <c r="C33" s="7">
        <f>[1]ЗФ!C29+'[1]Платні послуги'!C10+'[1]Інші джерела'!C7+'[1]Інші кошти'!C17</f>
        <v>58282500</v>
      </c>
      <c r="D33" s="8">
        <f>[1]ЗФ!D29+'[1]Платні послуги'!D10+'[1]Інші джерела'!D7+'[1]Інші кошти'!D17</f>
        <v>63237675</v>
      </c>
      <c r="E33" s="9">
        <f>[1]ЗФ!E29+'[1]Платні послуги'!E10+'[1]Інші джерела'!E7+'[1]Інші кошти'!E17-0.01</f>
        <v>42700950.57333333</v>
      </c>
      <c r="F33" s="9">
        <f>[1]ЗФ!F29+'[1]Платні послуги'!F10+'[1]Інші джерела'!F7+'[1]Інші кошти'!F17</f>
        <v>31169230.550000004</v>
      </c>
      <c r="G33" s="9">
        <v>0</v>
      </c>
      <c r="H33" s="9">
        <f>[1]ЗФ!H29+'[1]Платні послуги'!H10+'[1]Інші джерела'!H7+'[1]Інші кошти'!H17</f>
        <v>30995887.43</v>
      </c>
      <c r="I33" s="9">
        <f>[1]ЗФ!I29+'[1]Платні послуги'!I10+'[1]Інші джерела'!I7+'[1]Інші кошти'!I17</f>
        <v>244707.94000000507</v>
      </c>
      <c r="J33" s="7">
        <f>[1]ЗФ!J29+'[1]Платні послуги'!J10+'[1]Інші джерела'!J7+'[1]Інші кошти'!J17</f>
        <v>0</v>
      </c>
      <c r="K33" s="7">
        <f>[1]ЗФ!K29+'[1]Платні послуги'!K10+'[1]Інші джерела'!K7+'[1]Інші кошти'!K17</f>
        <v>11531720.033333328</v>
      </c>
      <c r="L33" s="7">
        <f>[1]ЗФ!L29+'[1]Платні послуги'!L10+'[1]Інші джерела'!L7+'[1]Інші кошти'!L17</f>
        <v>32068444.449999996</v>
      </c>
      <c r="M33" s="7">
        <f>[1]ЗФ!M29+'[1]Платні послуги'!M10+'[1]Інші джерела'!M7+'[1]Інші кошти'!M17</f>
        <v>102.21359190644694</v>
      </c>
      <c r="N33" s="7">
        <f>[1]ЗФ!N29+'[1]Платні послуги'!N10+'[1]Інші джерела'!N7+'[1]Інші кошти'!N17</f>
        <v>32241787.57</v>
      </c>
      <c r="O33" s="7">
        <f>[1]ЗФ!O29+'[1]Платні послуги'!O10+'[1]Інші джерела'!O7+'[1]Інші кошти'!O17</f>
        <v>11705063.153333334</v>
      </c>
      <c r="P33" s="7">
        <f>[1]ЗФ!P29+'[1]Платні послуги'!P10+'[1]Інші джерела'!P7+'[1]Інші кошти'!P17</f>
        <v>304.42872197879592</v>
      </c>
    </row>
    <row r="34" spans="1:16" ht="25.5" x14ac:dyDescent="0.25">
      <c r="A34" s="5" t="s">
        <v>74</v>
      </c>
      <c r="B34" s="6" t="s">
        <v>75</v>
      </c>
      <c r="C34" s="7">
        <f>[1]ЗФ!C30+'[1]Інші кошти'!C18</f>
        <v>477100</v>
      </c>
      <c r="D34" s="8">
        <f>[1]ЗФ!D30+'[1]Інші кошти'!D18</f>
        <v>528160</v>
      </c>
      <c r="E34" s="9">
        <f>[1]ЗФ!E30+'[1]Інші кошти'!E18</f>
        <v>379730</v>
      </c>
      <c r="F34" s="9">
        <f>[1]ЗФ!F30+'[1]Інші кошти'!F18</f>
        <v>310489.62</v>
      </c>
      <c r="G34" s="9">
        <f>[1]ЗФ!G30+'[1]Інші кошти'!G18</f>
        <v>0</v>
      </c>
      <c r="H34" s="9">
        <f>[1]ЗФ!H30+'[1]Інші кошти'!H18</f>
        <v>304190.27</v>
      </c>
      <c r="I34" s="9">
        <f>[1]ЗФ!I30+'[1]Інші кошти'!I18</f>
        <v>6299.3500000000058</v>
      </c>
      <c r="J34" s="7">
        <f>[1]ЗФ!J30+'[1]Інші кошти'!J18</f>
        <v>0</v>
      </c>
      <c r="K34" s="7">
        <f>[1]ЗФ!K30+'[1]Інші кошти'!K18</f>
        <v>69240.38</v>
      </c>
      <c r="L34" s="7">
        <f>[1]ЗФ!L30+'[1]Інші кошти'!L18</f>
        <v>217670.38</v>
      </c>
      <c r="M34" s="7">
        <f>[1]ЗФ!M30+'[1]Інші кошти'!M18</f>
        <v>179.00088557304463</v>
      </c>
      <c r="N34" s="7">
        <f>[1]ЗФ!N30+'[1]Інші кошти'!N18</f>
        <v>223969.73</v>
      </c>
      <c r="O34" s="7">
        <f>[1]ЗФ!O30+'[1]Інші кошти'!O18</f>
        <v>75539.73000000001</v>
      </c>
      <c r="P34" s="7">
        <f>[1]ЗФ!P30+'[1]Інші кошти'!P18</f>
        <v>177.09042853243562</v>
      </c>
    </row>
    <row r="35" spans="1:16" ht="25.5" x14ac:dyDescent="0.25">
      <c r="A35" s="5" t="s">
        <v>76</v>
      </c>
      <c r="B35" s="6" t="s">
        <v>77</v>
      </c>
      <c r="C35" s="7">
        <f>[1]ЗФ!C31+'[1]Інші кошти'!C19</f>
        <v>2026100</v>
      </c>
      <c r="D35" s="8">
        <f>[1]ЗФ!D31+'[1]Інші кошти'!D19</f>
        <v>2045300</v>
      </c>
      <c r="E35" s="9">
        <f>[1]ЗФ!E31+'[1]Інші кошти'!E19</f>
        <v>1301100</v>
      </c>
      <c r="F35" s="9">
        <f>[1]ЗФ!F31+'[1]Інші кошти'!F19</f>
        <v>1180794.3600000001</v>
      </c>
      <c r="G35" s="9">
        <f>[1]ЗФ!G31+'[1]Інші кошти'!G19</f>
        <v>0</v>
      </c>
      <c r="H35" s="9">
        <f>[1]ЗФ!H31+'[1]Інші кошти'!H19</f>
        <v>1159115.71</v>
      </c>
      <c r="I35" s="9">
        <f>[1]ЗФ!I31+'[1]Інші кошти'!I19</f>
        <v>21678.65000000014</v>
      </c>
      <c r="J35" s="7">
        <f>[1]ЗФ!J31+'[1]Інші кошти'!J19</f>
        <v>0</v>
      </c>
      <c r="K35" s="7">
        <f>[1]ЗФ!K31+'[1]Інші кошти'!K19</f>
        <v>120305.6399999999</v>
      </c>
      <c r="L35" s="7">
        <f>[1]ЗФ!L31+'[1]Інші кошти'!L19</f>
        <v>864505.6399999999</v>
      </c>
      <c r="M35" s="7">
        <f>[1]ЗФ!M31+'[1]Інші кошти'!M19</f>
        <v>190.15421556592193</v>
      </c>
      <c r="N35" s="7">
        <f>[1]ЗФ!N31+'[1]Інші кошти'!N19</f>
        <v>886184.29</v>
      </c>
      <c r="O35" s="7">
        <f>[1]ЗФ!O31+'[1]Інші кошти'!O19</f>
        <v>141984.29000000004</v>
      </c>
      <c r="P35" s="7">
        <f>[1]ЗФ!P31+'[1]Інші кошти'!P19</f>
        <v>170.66588095539237</v>
      </c>
    </row>
    <row r="36" spans="1:16" x14ac:dyDescent="0.25">
      <c r="A36" s="5" t="s">
        <v>78</v>
      </c>
      <c r="B36" s="6" t="s">
        <v>79</v>
      </c>
      <c r="C36" s="7">
        <v>0</v>
      </c>
      <c r="D36" s="7">
        <v>9050</v>
      </c>
      <c r="E36" s="12">
        <f>[1]ЗФ!E32</f>
        <v>5430</v>
      </c>
      <c r="F36" s="12">
        <f>[1]ЗФ!F32</f>
        <v>1810</v>
      </c>
      <c r="G36" s="12">
        <f>[1]ЗФ!G32</f>
        <v>0</v>
      </c>
      <c r="H36" s="12">
        <f>[1]ЗФ!H32</f>
        <v>1810</v>
      </c>
      <c r="I36" s="12">
        <f>[1]ЗФ!I32</f>
        <v>0</v>
      </c>
      <c r="J36" s="7">
        <v>0</v>
      </c>
      <c r="K36" s="7">
        <f t="shared" si="0"/>
        <v>3620</v>
      </c>
      <c r="L36" s="7">
        <f t="shared" si="1"/>
        <v>7240</v>
      </c>
      <c r="M36" s="7">
        <f t="shared" si="2"/>
        <v>33.333333333333329</v>
      </c>
      <c r="N36" s="7">
        <f t="shared" si="3"/>
        <v>7240</v>
      </c>
      <c r="O36" s="7">
        <f t="shared" si="4"/>
        <v>3620</v>
      </c>
      <c r="P36" s="7">
        <f t="shared" si="5"/>
        <v>33.333333333333329</v>
      </c>
    </row>
    <row r="37" spans="1:16" ht="76.5" x14ac:dyDescent="0.25">
      <c r="A37" s="5" t="s">
        <v>80</v>
      </c>
      <c r="B37" s="6" t="s">
        <v>81</v>
      </c>
      <c r="C37" s="7">
        <v>250000</v>
      </c>
      <c r="D37" s="7">
        <v>306000</v>
      </c>
      <c r="E37" s="12">
        <f>[1]ЗФ!E33</f>
        <v>306000</v>
      </c>
      <c r="F37" s="12">
        <f>[1]ЗФ!F33</f>
        <v>274221.09999999998</v>
      </c>
      <c r="G37" s="12">
        <f>[1]ЗФ!G33</f>
        <v>0</v>
      </c>
      <c r="H37" s="12">
        <f>[1]ЗФ!H33</f>
        <v>274221.09999999998</v>
      </c>
      <c r="I37" s="12">
        <f>[1]ЗФ!I33</f>
        <v>0</v>
      </c>
      <c r="J37" s="7">
        <v>0</v>
      </c>
      <c r="K37" s="7">
        <f t="shared" si="0"/>
        <v>31778.900000000023</v>
      </c>
      <c r="L37" s="7">
        <f t="shared" si="1"/>
        <v>31778.900000000023</v>
      </c>
      <c r="M37" s="7">
        <f t="shared" si="2"/>
        <v>89.614738562091503</v>
      </c>
      <c r="N37" s="7">
        <f t="shared" si="3"/>
        <v>31778.900000000023</v>
      </c>
      <c r="O37" s="7">
        <f t="shared" si="4"/>
        <v>31778.900000000023</v>
      </c>
      <c r="P37" s="7">
        <f t="shared" si="5"/>
        <v>89.614738562091503</v>
      </c>
    </row>
    <row r="38" spans="1:16" ht="38.25" x14ac:dyDescent="0.25">
      <c r="A38" s="5" t="s">
        <v>82</v>
      </c>
      <c r="B38" s="6" t="s">
        <v>83</v>
      </c>
      <c r="C38" s="7">
        <v>707600</v>
      </c>
      <c r="D38" s="7">
        <f>[1]ЗФ!D34</f>
        <v>620250</v>
      </c>
      <c r="E38" s="12">
        <f>[1]ЗФ!E34</f>
        <v>254250</v>
      </c>
      <c r="F38" s="12">
        <f>[1]ЗФ!F34</f>
        <v>87704.900000000009</v>
      </c>
      <c r="G38" s="12">
        <f>[1]ЗФ!G34</f>
        <v>0</v>
      </c>
      <c r="H38" s="12">
        <f>[1]ЗФ!H34</f>
        <v>87704.900000000009</v>
      </c>
      <c r="I38" s="12">
        <f>[1]ЗФ!I34</f>
        <v>0</v>
      </c>
      <c r="J38" s="7">
        <v>0</v>
      </c>
      <c r="K38" s="7">
        <f t="shared" si="0"/>
        <v>166545.09999999998</v>
      </c>
      <c r="L38" s="7">
        <f t="shared" si="1"/>
        <v>532545.1</v>
      </c>
      <c r="M38" s="7">
        <f t="shared" si="2"/>
        <v>34.495535889872173</v>
      </c>
      <c r="N38" s="7">
        <f t="shared" si="3"/>
        <v>532545.1</v>
      </c>
      <c r="O38" s="7">
        <f t="shared" si="4"/>
        <v>166545.09999999998</v>
      </c>
      <c r="P38" s="7">
        <f t="shared" si="5"/>
        <v>34.495535889872173</v>
      </c>
    </row>
    <row r="39" spans="1:16" ht="25.5" x14ac:dyDescent="0.25">
      <c r="A39" s="5" t="s">
        <v>84</v>
      </c>
      <c r="B39" s="6" t="s">
        <v>85</v>
      </c>
      <c r="C39" s="7">
        <v>1047400</v>
      </c>
      <c r="D39" s="7">
        <v>1138000</v>
      </c>
      <c r="E39" s="12">
        <f>[1]ЗФ!E35</f>
        <v>713820</v>
      </c>
      <c r="F39" s="12">
        <f>[1]ЗФ!F35</f>
        <v>554452.41</v>
      </c>
      <c r="G39" s="12">
        <f>[1]ЗФ!G35</f>
        <v>0</v>
      </c>
      <c r="H39" s="12">
        <f>[1]ЗФ!H35</f>
        <v>546844.41</v>
      </c>
      <c r="I39" s="12">
        <f>[1]ЗФ!I35</f>
        <v>7608</v>
      </c>
      <c r="J39" s="7">
        <v>0</v>
      </c>
      <c r="K39" s="7">
        <f t="shared" si="0"/>
        <v>159367.58999999997</v>
      </c>
      <c r="L39" s="7">
        <f t="shared" si="1"/>
        <v>583547.59</v>
      </c>
      <c r="M39" s="7">
        <f t="shared" si="2"/>
        <v>77.67398083550475</v>
      </c>
      <c r="N39" s="7">
        <f t="shared" si="3"/>
        <v>591155.59</v>
      </c>
      <c r="O39" s="7">
        <f t="shared" si="4"/>
        <v>166975.58999999997</v>
      </c>
      <c r="P39" s="7">
        <f t="shared" si="5"/>
        <v>76.608165924182572</v>
      </c>
    </row>
    <row r="40" spans="1:16" ht="45" x14ac:dyDescent="0.25">
      <c r="A40" s="21" t="str">
        <f>'[1]Інші кошти'!A20</f>
        <v>0617362</v>
      </c>
      <c r="B40" s="21" t="str">
        <f>'[1]Інші кошти'!B20</f>
        <v>Виконання інвестиційних проектів в рамках формування інфраструктури об`єднаних територіальних громад</v>
      </c>
      <c r="C40" s="21">
        <f>'[1]Інші кошти'!C20</f>
        <v>0</v>
      </c>
      <c r="D40" s="21">
        <f>'[1]Інші кошти'!D20</f>
        <v>1424600</v>
      </c>
      <c r="E40" s="22">
        <f>'[1]Інші кошти'!E20</f>
        <v>1019300</v>
      </c>
      <c r="F40" s="22">
        <f>'[1]Інші кошти'!F20</f>
        <v>0</v>
      </c>
      <c r="G40" s="22">
        <f>'[1]Інші кошти'!G20</f>
        <v>0</v>
      </c>
      <c r="H40" s="22">
        <f>'[1]Інші кошти'!H20</f>
        <v>0</v>
      </c>
      <c r="I40" s="7">
        <v>0</v>
      </c>
      <c r="J40" s="7"/>
      <c r="K40" s="7">
        <f t="shared" si="0"/>
        <v>1019300</v>
      </c>
      <c r="L40" s="7">
        <f t="shared" si="1"/>
        <v>1424600</v>
      </c>
      <c r="M40" s="7">
        <f t="shared" si="2"/>
        <v>0</v>
      </c>
      <c r="N40" s="7">
        <f t="shared" si="3"/>
        <v>1424600</v>
      </c>
      <c r="O40" s="7">
        <f t="shared" si="4"/>
        <v>1019300</v>
      </c>
      <c r="P40" s="7">
        <f t="shared" si="5"/>
        <v>0</v>
      </c>
    </row>
    <row r="41" spans="1:16" ht="60" x14ac:dyDescent="0.25">
      <c r="A41" s="21" t="str">
        <f>'[1]Інші кошти'!A21</f>
        <v>0617363</v>
      </c>
      <c r="B41" s="21" t="str">
        <f>'[1]Інші кошти'!B21</f>
        <v>Виконання інвестиційних проектів в рамках здійснення заходів щодо соціально-економічного розвитку окремих територій</v>
      </c>
      <c r="C41" s="21">
        <f>'[1]Інші кошти'!C21</f>
        <v>0</v>
      </c>
      <c r="D41" s="21">
        <f>'[1]Інші кошти'!D21</f>
        <v>148490</v>
      </c>
      <c r="E41" s="22">
        <f>'[1]Інші кошти'!E21</f>
        <v>148490</v>
      </c>
      <c r="F41" s="22">
        <f>'[1]Інші кошти'!F21</f>
        <v>0</v>
      </c>
      <c r="G41" s="22">
        <f>'[1]Інші кошти'!G21</f>
        <v>0</v>
      </c>
      <c r="H41" s="22">
        <f>'[1]Інші кошти'!H21</f>
        <v>0</v>
      </c>
      <c r="I41" s="7">
        <v>0</v>
      </c>
      <c r="J41" s="7"/>
      <c r="K41" s="7">
        <f t="shared" si="0"/>
        <v>148490</v>
      </c>
      <c r="L41" s="7">
        <f t="shared" si="1"/>
        <v>148490</v>
      </c>
      <c r="M41" s="7">
        <f t="shared" si="2"/>
        <v>0</v>
      </c>
      <c r="N41" s="7">
        <f t="shared" si="3"/>
        <v>148490</v>
      </c>
      <c r="O41" s="7">
        <f t="shared" si="4"/>
        <v>148490</v>
      </c>
      <c r="P41" s="7">
        <f t="shared" si="5"/>
        <v>0</v>
      </c>
    </row>
    <row r="42" spans="1:16" x14ac:dyDescent="0.25">
      <c r="A42" s="13" t="s">
        <v>86</v>
      </c>
      <c r="B42" s="14" t="s">
        <v>87</v>
      </c>
      <c r="C42" s="15">
        <f>SUM(C6:C39)</f>
        <v>127831700</v>
      </c>
      <c r="D42" s="15">
        <f>SUM(D6:D41)</f>
        <v>145534145.24000001</v>
      </c>
      <c r="E42" s="16">
        <f t="shared" ref="E42:I42" si="18">SUM(E6:E41)</f>
        <v>92703385.896666676</v>
      </c>
      <c r="F42" s="15">
        <f t="shared" si="18"/>
        <v>71305520.440000013</v>
      </c>
      <c r="G42" s="15">
        <f t="shared" si="18"/>
        <v>0</v>
      </c>
      <c r="H42" s="15">
        <f t="shared" si="18"/>
        <v>71026039.929999977</v>
      </c>
      <c r="I42" s="15">
        <f t="shared" si="18"/>
        <v>816095.81000000564</v>
      </c>
      <c r="J42" s="15">
        <v>0</v>
      </c>
      <c r="K42" s="15">
        <f t="shared" si="0"/>
        <v>21397865.456666663</v>
      </c>
      <c r="L42" s="15">
        <f t="shared" si="1"/>
        <v>74228624.799999997</v>
      </c>
      <c r="M42" s="15">
        <f t="shared" si="2"/>
        <v>76.917924572336389</v>
      </c>
      <c r="N42" s="15">
        <f t="shared" si="3"/>
        <v>74508105.310000032</v>
      </c>
      <c r="O42" s="15">
        <f t="shared" si="4"/>
        <v>21677345.966666698</v>
      </c>
      <c r="P42" s="15">
        <f t="shared" si="5"/>
        <v>76.616446360621921</v>
      </c>
    </row>
    <row r="43" spans="1:1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 t="s">
        <v>88</v>
      </c>
      <c r="C45" s="1"/>
      <c r="D45" s="1"/>
      <c r="E45" s="1"/>
      <c r="F45" s="1" t="s">
        <v>89</v>
      </c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8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mergeCells count="2">
    <mergeCell ref="A2:L2"/>
    <mergeCell ref="A3:L3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Видатки (ЗФ+СФ)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2019-08-12T05:38:35Z</dcterms:modified>
</cp:coreProperties>
</file>